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finpro-my.sharepoint.com/personal/pia_mork_businessfinland_fi/Documents/Desktop/"/>
    </mc:Choice>
  </mc:AlternateContent>
  <xr:revisionPtr revIDLastSave="0" documentId="8_{FD827399-2E97-4A23-A28D-2674412FBB87}" xr6:coauthVersionLast="47" xr6:coauthVersionMax="47" xr10:uidLastSave="{00000000-0000-0000-0000-000000000000}"/>
  <workbookProtection workbookAlgorithmName="SHA-512" workbookHashValue="WoGlwU1H8/jOCyJR1FP52b+m76cz7FrOJGB0tVOf+Vev36MYwANyZI1W1EIdd//8nJnTbR98duj5NrVC/85EvQ==" workbookSaltValue="QYY6fCU4ibJ3JNeAPSM7Eg==" workbookSpinCount="100000" lockStructure="1"/>
  <bookViews>
    <workbookView xWindow="-110" yWindow="-110" windowWidth="19420" windowHeight="10420" xr2:uid="{FD69F88C-AE55-422F-9F46-AEC7589746BD}"/>
  </bookViews>
  <sheets>
    <sheet name="info" sheetId="19" r:id="rId1"/>
    <sheet name="structure" sheetId="14" r:id="rId2"/>
    <sheet name="owners" sheetId="3" r:id="rId3"/>
    <sheet name="data" sheetId="12" r:id="rId4"/>
    <sheet name="A" sheetId="15" state="hidden" r:id="rId5"/>
    <sheet name="B" sheetId="16" state="hidden" r:id="rId6"/>
    <sheet name="C" sheetId="17" state="hidden" r:id="rId7"/>
    <sheet name="E" sheetId="20" state="hidden" r:id="rId8"/>
  </sheets>
  <definedNames>
    <definedName name="vanhentuminen">A!$D$2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1" i="3" l="1"/>
  <c r="K71" i="3"/>
  <c r="V1" i="19"/>
  <c r="B1" i="14"/>
  <c r="B1" i="3" s="1"/>
  <c r="X1" i="19"/>
  <c r="S45" i="12"/>
  <c r="R45" i="12"/>
  <c r="S32" i="12"/>
  <c r="R32" i="12"/>
  <c r="U32" i="12"/>
  <c r="X32" i="12"/>
  <c r="AA32" i="12"/>
  <c r="AD32" i="12"/>
  <c r="AG32" i="12"/>
  <c r="AH32" i="12"/>
  <c r="AJ32" i="12"/>
  <c r="AK32" i="12"/>
  <c r="AM32" i="12"/>
  <c r="AN32" i="12"/>
  <c r="U45" i="12"/>
  <c r="X45" i="12"/>
  <c r="AA45" i="12"/>
  <c r="AD45" i="12"/>
  <c r="AG45" i="12"/>
  <c r="AH45" i="12"/>
  <c r="AJ45" i="12"/>
  <c r="AK45" i="12"/>
  <c r="AM45" i="12"/>
  <c r="AN45" i="12"/>
  <c r="P45" i="12"/>
  <c r="O45" i="12"/>
  <c r="P32" i="12"/>
  <c r="O32" i="12"/>
  <c r="B1" i="19"/>
  <c r="A2" i="19"/>
  <c r="C45" i="19" s="1"/>
  <c r="M2" i="19" l="1"/>
  <c r="B1" i="12"/>
  <c r="C41" i="19"/>
  <c r="C16" i="19"/>
  <c r="C36" i="19"/>
  <c r="C18" i="19"/>
  <c r="C37" i="19"/>
  <c r="C19" i="19"/>
  <c r="C39" i="19"/>
  <c r="C20" i="19"/>
  <c r="C30" i="19"/>
  <c r="C40" i="19"/>
  <c r="C10" i="19"/>
  <c r="C21" i="19"/>
  <c r="C31" i="19"/>
  <c r="B12" i="19"/>
  <c r="C22" i="19"/>
  <c r="C32" i="19"/>
  <c r="C42" i="19"/>
  <c r="C26" i="19"/>
  <c r="B6" i="19"/>
  <c r="C27" i="19"/>
  <c r="C8" i="19"/>
  <c r="C29" i="19"/>
  <c r="C9" i="19"/>
  <c r="C14" i="19"/>
  <c r="C24" i="19"/>
  <c r="C33" i="19"/>
  <c r="C43" i="19"/>
  <c r="C15" i="19"/>
  <c r="C25" i="19"/>
  <c r="C35" i="19"/>
  <c r="B4" i="19"/>
  <c r="AR2" i="17" l="1"/>
  <c r="AQ2" i="17"/>
  <c r="AP2" i="17"/>
  <c r="AO2" i="17"/>
  <c r="AN2" i="17"/>
  <c r="AM2" i="17"/>
  <c r="AL2" i="17"/>
  <c r="AK2" i="17"/>
  <c r="AJ2" i="17"/>
  <c r="AI2" i="17"/>
  <c r="AH2" i="17"/>
  <c r="AG2" i="17"/>
  <c r="AF2" i="17"/>
  <c r="AE2" i="17"/>
  <c r="AD2" i="17"/>
  <c r="AC2" i="17"/>
  <c r="AB2" i="17"/>
  <c r="AA2" i="17"/>
  <c r="Z2" i="17"/>
  <c r="Y2" i="17"/>
  <c r="X2" i="17"/>
  <c r="W2" i="17"/>
  <c r="V2" i="17"/>
  <c r="U2" i="17"/>
  <c r="T2" i="17"/>
  <c r="S2" i="17"/>
  <c r="R2" i="17"/>
  <c r="Q2" i="17"/>
  <c r="P2" i="17"/>
  <c r="O2" i="17"/>
  <c r="N2" i="17"/>
  <c r="M2" i="17"/>
  <c r="L2" i="17"/>
  <c r="K2" i="17"/>
  <c r="J2" i="17"/>
  <c r="I2" i="17"/>
  <c r="H2" i="17"/>
  <c r="G2" i="17"/>
  <c r="F2" i="17"/>
  <c r="E2" i="17"/>
  <c r="D2" i="17"/>
  <c r="AR3" i="17"/>
  <c r="AQ3" i="17"/>
  <c r="AP3" i="17"/>
  <c r="AO3" i="17"/>
  <c r="AN3" i="17"/>
  <c r="AM3" i="17"/>
  <c r="AL3" i="17"/>
  <c r="AK3" i="17"/>
  <c r="AJ3" i="17"/>
  <c r="AI3" i="17"/>
  <c r="AH3" i="17"/>
  <c r="AG3" i="17"/>
  <c r="AF3" i="17"/>
  <c r="AE3" i="17"/>
  <c r="AD3" i="17"/>
  <c r="AC3" i="17"/>
  <c r="AB3" i="17"/>
  <c r="AA3" i="17"/>
  <c r="Z3" i="17"/>
  <c r="Y3" i="17"/>
  <c r="X3" i="17"/>
  <c r="W3" i="17"/>
  <c r="V3" i="17"/>
  <c r="U3" i="17"/>
  <c r="T3" i="17"/>
  <c r="S3" i="17"/>
  <c r="R3" i="17"/>
  <c r="Q3" i="17"/>
  <c r="P3" i="17"/>
  <c r="O3" i="17"/>
  <c r="N3" i="17"/>
  <c r="M3" i="17"/>
  <c r="L3" i="17"/>
  <c r="K3" i="17"/>
  <c r="J3" i="17"/>
  <c r="I3" i="17"/>
  <c r="H3" i="17"/>
  <c r="G3" i="17"/>
  <c r="F3" i="17"/>
  <c r="E3" i="17"/>
  <c r="D3" i="17"/>
  <c r="AR36" i="17"/>
  <c r="AQ36" i="17"/>
  <c r="AP36" i="17"/>
  <c r="M36" i="17"/>
  <c r="K36" i="17"/>
  <c r="I36" i="17"/>
  <c r="G36" i="17"/>
  <c r="E36" i="17"/>
  <c r="AR32" i="17"/>
  <c r="AQ32" i="17"/>
  <c r="AP32" i="17"/>
  <c r="AO32" i="17"/>
  <c r="X32" i="17"/>
  <c r="O32" i="17"/>
  <c r="M32" i="17"/>
  <c r="K32" i="17"/>
  <c r="I32" i="17"/>
  <c r="G32" i="17"/>
  <c r="G34" i="17" s="1"/>
  <c r="F32" i="17"/>
  <c r="AR34" i="17"/>
  <c r="AQ34" i="17"/>
  <c r="AP34" i="17"/>
  <c r="M34" i="17"/>
  <c r="K34" i="17"/>
  <c r="I34" i="17"/>
  <c r="E34" i="17"/>
  <c r="AR31" i="17"/>
  <c r="AQ31" i="17"/>
  <c r="AP31" i="17"/>
  <c r="AO31" i="17"/>
  <c r="AN31" i="17"/>
  <c r="AM31" i="17"/>
  <c r="AL31" i="17"/>
  <c r="AK31" i="17"/>
  <c r="AJ31" i="17"/>
  <c r="AI31" i="17"/>
  <c r="AH31" i="17"/>
  <c r="AG31" i="17"/>
  <c r="AF31" i="17"/>
  <c r="AE31" i="17"/>
  <c r="AD31" i="17"/>
  <c r="AC31" i="17"/>
  <c r="AB31" i="17"/>
  <c r="AA31" i="17"/>
  <c r="Z31" i="17"/>
  <c r="Y31" i="17"/>
  <c r="X31" i="17"/>
  <c r="W31" i="17"/>
  <c r="V31" i="17"/>
  <c r="U31" i="17"/>
  <c r="T31" i="17"/>
  <c r="S31" i="17"/>
  <c r="R31" i="17"/>
  <c r="Q31" i="17"/>
  <c r="P31" i="17"/>
  <c r="O31" i="17"/>
  <c r="N31" i="17"/>
  <c r="M31" i="17"/>
  <c r="L31" i="17"/>
  <c r="K31" i="17"/>
  <c r="J31" i="17"/>
  <c r="I31" i="17"/>
  <c r="H31" i="17"/>
  <c r="G31" i="17"/>
  <c r="F31" i="17"/>
  <c r="E31" i="17"/>
  <c r="D31" i="17"/>
  <c r="AR30" i="17"/>
  <c r="AQ30" i="17"/>
  <c r="AP30" i="17"/>
  <c r="AO30" i="17"/>
  <c r="AN30" i="17"/>
  <c r="AM30" i="17"/>
  <c r="AL30" i="17"/>
  <c r="AK30" i="17"/>
  <c r="AJ30" i="17"/>
  <c r="AI30" i="17"/>
  <c r="AH30" i="17"/>
  <c r="AG30" i="17"/>
  <c r="AF30" i="17"/>
  <c r="AE30" i="17"/>
  <c r="AD30" i="17"/>
  <c r="AC30" i="17"/>
  <c r="AB30" i="17"/>
  <c r="AA30" i="17"/>
  <c r="Z30" i="17"/>
  <c r="Y30" i="17"/>
  <c r="Y32" i="17" s="1"/>
  <c r="X30" i="17"/>
  <c r="W30" i="17"/>
  <c r="V30" i="17"/>
  <c r="U30" i="17"/>
  <c r="T30" i="17"/>
  <c r="S30" i="17"/>
  <c r="R30" i="17"/>
  <c r="Q30" i="17"/>
  <c r="P30" i="17"/>
  <c r="O30" i="17"/>
  <c r="N30" i="17"/>
  <c r="M30" i="17"/>
  <c r="L30" i="17"/>
  <c r="K30" i="17"/>
  <c r="J30" i="17"/>
  <c r="I30" i="17"/>
  <c r="H30" i="17"/>
  <c r="H32" i="17" s="1"/>
  <c r="G30" i="17"/>
  <c r="F30" i="17"/>
  <c r="E30" i="17"/>
  <c r="D30" i="17"/>
  <c r="AR29" i="17"/>
  <c r="AQ29" i="17"/>
  <c r="AP29" i="17"/>
  <c r="AO29" i="17"/>
  <c r="AN29" i="17"/>
  <c r="AM29" i="17"/>
  <c r="AL29" i="17"/>
  <c r="AK29" i="17"/>
  <c r="AJ29" i="17"/>
  <c r="AI29" i="17"/>
  <c r="AI32" i="17" s="1"/>
  <c r="AH29" i="17"/>
  <c r="AH32" i="17" s="1"/>
  <c r="AG29" i="17"/>
  <c r="AF29" i="17"/>
  <c r="AE29" i="17"/>
  <c r="AD29" i="17"/>
  <c r="AD32" i="17" s="1"/>
  <c r="AC29" i="17"/>
  <c r="AB29" i="17"/>
  <c r="AA29" i="17"/>
  <c r="Z29" i="17"/>
  <c r="Y29" i="17"/>
  <c r="X29" i="17"/>
  <c r="W29" i="17"/>
  <c r="V29" i="17"/>
  <c r="U29" i="17"/>
  <c r="T29" i="17"/>
  <c r="S29" i="17"/>
  <c r="R29" i="17"/>
  <c r="Q29" i="17"/>
  <c r="P29" i="17"/>
  <c r="O29" i="17"/>
  <c r="N29" i="17"/>
  <c r="M29" i="17"/>
  <c r="L29" i="17"/>
  <c r="L32" i="17" s="1"/>
  <c r="K29" i="17"/>
  <c r="J29" i="17"/>
  <c r="I29" i="17"/>
  <c r="H29" i="17"/>
  <c r="G29" i="17"/>
  <c r="F29" i="17"/>
  <c r="E29" i="17"/>
  <c r="D29" i="17"/>
  <c r="AR28" i="17"/>
  <c r="AQ28" i="17"/>
  <c r="AP28" i="17"/>
  <c r="AO28" i="17"/>
  <c r="AN28" i="17"/>
  <c r="AM28" i="17"/>
  <c r="AL28" i="17"/>
  <c r="AK28" i="17"/>
  <c r="AJ28" i="17"/>
  <c r="AI28" i="17"/>
  <c r="AH28" i="17"/>
  <c r="AG28" i="17"/>
  <c r="AF28" i="17"/>
  <c r="AE28" i="17"/>
  <c r="AD28" i="17"/>
  <c r="AC28" i="17"/>
  <c r="AB28" i="17"/>
  <c r="AA28" i="17"/>
  <c r="Z28" i="17"/>
  <c r="Y28" i="17"/>
  <c r="X28" i="17"/>
  <c r="W28" i="17"/>
  <c r="V28" i="17"/>
  <c r="U28" i="17"/>
  <c r="T28" i="17"/>
  <c r="S28" i="17"/>
  <c r="R28" i="17"/>
  <c r="Q28" i="17"/>
  <c r="P28" i="17"/>
  <c r="O28" i="17"/>
  <c r="N28" i="17"/>
  <c r="M28" i="17"/>
  <c r="L28" i="17"/>
  <c r="K28" i="17"/>
  <c r="J28" i="17"/>
  <c r="I28" i="17"/>
  <c r="H28" i="17"/>
  <c r="G28" i="17"/>
  <c r="F28" i="17"/>
  <c r="E28" i="17"/>
  <c r="D28" i="17"/>
  <c r="AR27" i="17"/>
  <c r="AQ27" i="17"/>
  <c r="AP27" i="17"/>
  <c r="AO27" i="17"/>
  <c r="AN27" i="17"/>
  <c r="AN32" i="17" s="1"/>
  <c r="AM27" i="17"/>
  <c r="AM32" i="17" s="1"/>
  <c r="AL27" i="17"/>
  <c r="AK27" i="17"/>
  <c r="AK32" i="17" s="1"/>
  <c r="AJ27" i="17"/>
  <c r="AJ32" i="17" s="1"/>
  <c r="AI27" i="17"/>
  <c r="AH27" i="17"/>
  <c r="AG27" i="17"/>
  <c r="AG32" i="17" s="1"/>
  <c r="AF27" i="17"/>
  <c r="AF32" i="17" s="1"/>
  <c r="AE27" i="17"/>
  <c r="AE32" i="17" s="1"/>
  <c r="AD27" i="17"/>
  <c r="AC27" i="17"/>
  <c r="AC32" i="17" s="1"/>
  <c r="AB27" i="17"/>
  <c r="AB32" i="17" s="1"/>
  <c r="AA27" i="17"/>
  <c r="AA32" i="17" s="1"/>
  <c r="Z27" i="17"/>
  <c r="Z32" i="17" s="1"/>
  <c r="Y27" i="17"/>
  <c r="X27" i="17"/>
  <c r="W27" i="17"/>
  <c r="W32" i="17" s="1"/>
  <c r="V27" i="17"/>
  <c r="V32" i="17" s="1"/>
  <c r="U27" i="17"/>
  <c r="U32" i="17" s="1"/>
  <c r="T27" i="17"/>
  <c r="S27" i="17"/>
  <c r="R27" i="17"/>
  <c r="R32" i="17" s="1"/>
  <c r="Q27" i="17"/>
  <c r="Q32" i="17" s="1"/>
  <c r="P27" i="17"/>
  <c r="P32" i="17" s="1"/>
  <c r="O27" i="17"/>
  <c r="N27" i="17"/>
  <c r="N32" i="17" s="1"/>
  <c r="M27" i="17"/>
  <c r="L27" i="17"/>
  <c r="K27" i="17"/>
  <c r="J27" i="17"/>
  <c r="J32" i="17" s="1"/>
  <c r="I27" i="17"/>
  <c r="H27" i="17"/>
  <c r="G27" i="17"/>
  <c r="F27" i="17"/>
  <c r="E27" i="17"/>
  <c r="D27" i="17"/>
  <c r="AR24" i="17"/>
  <c r="AQ24" i="17"/>
  <c r="AP24" i="17"/>
  <c r="AK24" i="17"/>
  <c r="AA24" i="17"/>
  <c r="AA34" i="17" s="1"/>
  <c r="AA36" i="17" s="1"/>
  <c r="M24" i="17"/>
  <c r="K24" i="17"/>
  <c r="J24" i="17"/>
  <c r="I24" i="17"/>
  <c r="G24" i="17"/>
  <c r="E24" i="17"/>
  <c r="AR23" i="17"/>
  <c r="AQ23" i="17"/>
  <c r="AP23" i="17"/>
  <c r="AN23" i="17"/>
  <c r="AJ23" i="17"/>
  <c r="V23" i="17"/>
  <c r="P23" i="17"/>
  <c r="M23" i="17"/>
  <c r="K23" i="17"/>
  <c r="I23" i="17"/>
  <c r="H23" i="17"/>
  <c r="G23" i="17"/>
  <c r="E23" i="17"/>
  <c r="AR21" i="17"/>
  <c r="AQ21" i="17"/>
  <c r="AP21" i="17"/>
  <c r="AO21" i="17"/>
  <c r="AN21" i="17"/>
  <c r="AM21" i="17"/>
  <c r="AL21" i="17"/>
  <c r="AK21" i="17"/>
  <c r="AJ21" i="17"/>
  <c r="AI21" i="17"/>
  <c r="AH21" i="17"/>
  <c r="AG21" i="17"/>
  <c r="AF21" i="17"/>
  <c r="AE21" i="17"/>
  <c r="AD21" i="17"/>
  <c r="AC21" i="17"/>
  <c r="AB21" i="17"/>
  <c r="AA21" i="17"/>
  <c r="Z21" i="17"/>
  <c r="Y21" i="17"/>
  <c r="X21" i="17"/>
  <c r="W21" i="17"/>
  <c r="V21" i="17"/>
  <c r="U21" i="17"/>
  <c r="T21" i="17"/>
  <c r="S21" i="17"/>
  <c r="R21" i="17"/>
  <c r="Q21" i="17"/>
  <c r="P21" i="17"/>
  <c r="O21" i="17"/>
  <c r="N21" i="17"/>
  <c r="M21" i="17"/>
  <c r="L21" i="17"/>
  <c r="K21" i="17"/>
  <c r="J21" i="17"/>
  <c r="I21" i="17"/>
  <c r="H21" i="17"/>
  <c r="G21" i="17"/>
  <c r="F21" i="17"/>
  <c r="E21" i="17"/>
  <c r="D21" i="17"/>
  <c r="AR20" i="17"/>
  <c r="AQ20" i="17"/>
  <c r="AP20" i="17"/>
  <c r="AO20" i="17"/>
  <c r="AO24" i="17" s="1"/>
  <c r="AO34" i="17" s="1"/>
  <c r="AO36" i="17" s="1"/>
  <c r="AN20" i="17"/>
  <c r="AM20" i="17"/>
  <c r="AL20" i="17"/>
  <c r="AL24" i="17" s="1"/>
  <c r="AK20" i="17"/>
  <c r="AJ20" i="17"/>
  <c r="AI20" i="17"/>
  <c r="AH20" i="17"/>
  <c r="AG20" i="17"/>
  <c r="AF20" i="17"/>
  <c r="AE20" i="17"/>
  <c r="AD20" i="17"/>
  <c r="AD24" i="17" s="1"/>
  <c r="AC20" i="17"/>
  <c r="AB20" i="17"/>
  <c r="AA20" i="17"/>
  <c r="Z20" i="17"/>
  <c r="Y20" i="17"/>
  <c r="X20" i="17"/>
  <c r="W20" i="17"/>
  <c r="V20" i="17"/>
  <c r="U20" i="17"/>
  <c r="T20" i="17"/>
  <c r="S20" i="17"/>
  <c r="R20" i="17"/>
  <c r="Q20" i="17"/>
  <c r="P20" i="17"/>
  <c r="O20" i="17"/>
  <c r="N20" i="17"/>
  <c r="M20" i="17"/>
  <c r="L20" i="17"/>
  <c r="K20" i="17"/>
  <c r="J20" i="17"/>
  <c r="I20" i="17"/>
  <c r="H20" i="17"/>
  <c r="G20" i="17"/>
  <c r="F20" i="17"/>
  <c r="E20" i="17"/>
  <c r="D20" i="17"/>
  <c r="AR19" i="17"/>
  <c r="AQ19" i="17"/>
  <c r="AP19" i="17"/>
  <c r="AO19" i="17"/>
  <c r="AN19" i="17"/>
  <c r="AM19" i="17"/>
  <c r="AL19" i="17"/>
  <c r="AK19" i="17"/>
  <c r="AJ19" i="17"/>
  <c r="AI19" i="17"/>
  <c r="AH19" i="17"/>
  <c r="AG19" i="17"/>
  <c r="AF19" i="17"/>
  <c r="AE19" i="17"/>
  <c r="AD19" i="17"/>
  <c r="AC19" i="17"/>
  <c r="AB19" i="17"/>
  <c r="AA19" i="17"/>
  <c r="Z19" i="17"/>
  <c r="Y19" i="17"/>
  <c r="X19" i="17"/>
  <c r="W19" i="17"/>
  <c r="V19" i="17"/>
  <c r="U19" i="17"/>
  <c r="T19" i="17"/>
  <c r="S19" i="17"/>
  <c r="R19" i="17"/>
  <c r="Q19" i="17"/>
  <c r="Q24" i="17" s="1"/>
  <c r="P19" i="17"/>
  <c r="O19" i="17"/>
  <c r="N19" i="17"/>
  <c r="M19" i="17"/>
  <c r="L19" i="17"/>
  <c r="K19" i="17"/>
  <c r="J19" i="17"/>
  <c r="I19" i="17"/>
  <c r="H19" i="17"/>
  <c r="G19" i="17"/>
  <c r="F19" i="17"/>
  <c r="E19" i="17"/>
  <c r="D19" i="17"/>
  <c r="AR18" i="17"/>
  <c r="AQ18" i="17"/>
  <c r="AP18" i="17"/>
  <c r="AO18" i="17"/>
  <c r="AN18" i="17"/>
  <c r="AM18" i="17"/>
  <c r="AL18" i="17"/>
  <c r="AK18" i="17"/>
  <c r="AJ18" i="17"/>
  <c r="AI18" i="17"/>
  <c r="AH18" i="17"/>
  <c r="AG18" i="17"/>
  <c r="AF18" i="17"/>
  <c r="AE18" i="17"/>
  <c r="AD18" i="17"/>
  <c r="AC18" i="17"/>
  <c r="AB18" i="17"/>
  <c r="AA18" i="17"/>
  <c r="Z18" i="17"/>
  <c r="Y18" i="17"/>
  <c r="X18" i="17"/>
  <c r="W18" i="17"/>
  <c r="V18" i="17"/>
  <c r="U18" i="17"/>
  <c r="T18" i="17"/>
  <c r="S18" i="17"/>
  <c r="R18" i="17"/>
  <c r="Q18" i="17"/>
  <c r="P18" i="17"/>
  <c r="O18" i="17"/>
  <c r="N18" i="17"/>
  <c r="M18" i="17"/>
  <c r="L18" i="17"/>
  <c r="K18" i="17"/>
  <c r="J18" i="17"/>
  <c r="I18" i="17"/>
  <c r="H18" i="17"/>
  <c r="G18" i="17"/>
  <c r="F18" i="17"/>
  <c r="E18" i="17"/>
  <c r="D18" i="17"/>
  <c r="AR17" i="17"/>
  <c r="AQ17" i="17"/>
  <c r="AP17" i="17"/>
  <c r="AO17" i="17"/>
  <c r="AO23" i="17" s="1"/>
  <c r="AN17" i="17"/>
  <c r="AN24" i="17" s="1"/>
  <c r="AN34" i="17" s="1"/>
  <c r="AN36" i="17" s="1"/>
  <c r="AM17" i="17"/>
  <c r="AM23" i="17" s="1"/>
  <c r="AL17" i="17"/>
  <c r="AK17" i="17"/>
  <c r="AK23" i="17" s="1"/>
  <c r="AJ17" i="17"/>
  <c r="AJ24" i="17" s="1"/>
  <c r="AJ34" i="17" s="1"/>
  <c r="AJ36" i="17" s="1"/>
  <c r="AI17" i="17"/>
  <c r="AH17" i="17"/>
  <c r="AH24" i="17" s="1"/>
  <c r="AH34" i="17" s="1"/>
  <c r="AH36" i="17" s="1"/>
  <c r="AG17" i="17"/>
  <c r="AG23" i="17" s="1"/>
  <c r="AF17" i="17"/>
  <c r="AF24" i="17" s="1"/>
  <c r="AF34" i="17" s="1"/>
  <c r="AF36" i="17" s="1"/>
  <c r="AE17" i="17"/>
  <c r="AE23" i="17" s="1"/>
  <c r="AD17" i="17"/>
  <c r="AD23" i="17" s="1"/>
  <c r="AC17" i="17"/>
  <c r="AC24" i="17" s="1"/>
  <c r="AB17" i="17"/>
  <c r="AB24" i="17" s="1"/>
  <c r="AA17" i="17"/>
  <c r="AA23" i="17" s="1"/>
  <c r="Z17" i="17"/>
  <c r="Z24" i="17" s="1"/>
  <c r="Z34" i="17" s="1"/>
  <c r="Z36" i="17" s="1"/>
  <c r="Y17" i="17"/>
  <c r="Y24" i="17" s="1"/>
  <c r="Y34" i="17" s="1"/>
  <c r="Y36" i="17" s="1"/>
  <c r="X17" i="17"/>
  <c r="X24" i="17" s="1"/>
  <c r="X34" i="17" s="1"/>
  <c r="X36" i="17" s="1"/>
  <c r="W17" i="17"/>
  <c r="W23" i="17" s="1"/>
  <c r="V17" i="17"/>
  <c r="V24" i="17" s="1"/>
  <c r="U17" i="17"/>
  <c r="U23" i="17" s="1"/>
  <c r="T17" i="17"/>
  <c r="T23" i="17" s="1"/>
  <c r="S17" i="17"/>
  <c r="R17" i="17"/>
  <c r="R24" i="17" s="1"/>
  <c r="R34" i="17" s="1"/>
  <c r="R36" i="17" s="1"/>
  <c r="Q17" i="17"/>
  <c r="Q23" i="17" s="1"/>
  <c r="P17" i="17"/>
  <c r="P24" i="17" s="1"/>
  <c r="P34" i="17" s="1"/>
  <c r="P36" i="17" s="1"/>
  <c r="O17" i="17"/>
  <c r="O23" i="17" s="1"/>
  <c r="N17" i="17"/>
  <c r="N23" i="17" s="1"/>
  <c r="M17" i="17"/>
  <c r="L17" i="17"/>
  <c r="L24" i="17" s="1"/>
  <c r="K17" i="17"/>
  <c r="J17" i="17"/>
  <c r="J23" i="17" s="1"/>
  <c r="I17" i="17"/>
  <c r="H17" i="17"/>
  <c r="H24" i="17" s="1"/>
  <c r="H34" i="17" s="1"/>
  <c r="H36" i="17" s="1"/>
  <c r="G17" i="17"/>
  <c r="F17" i="17"/>
  <c r="F23" i="17" s="1"/>
  <c r="E17" i="17"/>
  <c r="D17" i="17"/>
  <c r="AR16" i="17"/>
  <c r="AQ16" i="17"/>
  <c r="AP16" i="17"/>
  <c r="AO16" i="17"/>
  <c r="AN16" i="17"/>
  <c r="AM16" i="17"/>
  <c r="AL16" i="17"/>
  <c r="AK16" i="17"/>
  <c r="AJ16" i="17"/>
  <c r="AI16" i="17"/>
  <c r="AH16" i="17"/>
  <c r="AG16" i="17"/>
  <c r="AF16" i="17"/>
  <c r="AE16" i="17"/>
  <c r="AD16" i="17"/>
  <c r="AC16" i="17"/>
  <c r="AB16" i="17"/>
  <c r="AA16" i="17"/>
  <c r="Z16" i="17"/>
  <c r="Y16" i="17"/>
  <c r="X16" i="17"/>
  <c r="W16" i="17"/>
  <c r="V16" i="17"/>
  <c r="U16" i="17"/>
  <c r="T16" i="17"/>
  <c r="S16" i="17"/>
  <c r="R16" i="17"/>
  <c r="Q16" i="17"/>
  <c r="P16" i="17"/>
  <c r="O16" i="17"/>
  <c r="N16" i="17"/>
  <c r="M16" i="17"/>
  <c r="L16" i="17"/>
  <c r="K16" i="17"/>
  <c r="J16" i="17"/>
  <c r="I16" i="17"/>
  <c r="H16" i="17"/>
  <c r="G16" i="17"/>
  <c r="F16" i="17"/>
  <c r="E16" i="17"/>
  <c r="D16" i="17"/>
  <c r="AR12" i="17"/>
  <c r="AQ12" i="17"/>
  <c r="AP12" i="17"/>
  <c r="AJ12" i="17"/>
  <c r="Y12" i="17"/>
  <c r="X12" i="17"/>
  <c r="R12" i="17"/>
  <c r="Q12" i="17"/>
  <c r="M12" i="17"/>
  <c r="L12" i="17"/>
  <c r="K12" i="17"/>
  <c r="I12" i="17"/>
  <c r="G12" i="17"/>
  <c r="E12" i="17"/>
  <c r="AR11" i="17"/>
  <c r="AQ11" i="17"/>
  <c r="AP11" i="17"/>
  <c r="AO11" i="17"/>
  <c r="AN11" i="17"/>
  <c r="AN12" i="17" s="1"/>
  <c r="AM11" i="17"/>
  <c r="AL11" i="17"/>
  <c r="AL12" i="17" s="1"/>
  <c r="AK11" i="17"/>
  <c r="AK12" i="17" s="1"/>
  <c r="AJ11" i="17"/>
  <c r="AI11" i="17"/>
  <c r="AI12" i="17" s="1"/>
  <c r="AH11" i="17"/>
  <c r="AH12" i="17" s="1"/>
  <c r="AG11" i="17"/>
  <c r="AG12" i="17" s="1"/>
  <c r="AF11" i="17"/>
  <c r="AF12" i="17" s="1"/>
  <c r="AE11" i="17"/>
  <c r="AD11" i="17"/>
  <c r="AD12" i="17" s="1"/>
  <c r="AC11" i="17"/>
  <c r="AC12" i="17" s="1"/>
  <c r="AB11" i="17"/>
  <c r="AA11" i="17"/>
  <c r="AA12" i="17" s="1"/>
  <c r="Z11" i="17"/>
  <c r="Y11" i="17"/>
  <c r="X11" i="17"/>
  <c r="W11" i="17"/>
  <c r="V11" i="17"/>
  <c r="V12" i="17" s="1"/>
  <c r="U11" i="17"/>
  <c r="T11" i="17"/>
  <c r="S11" i="17"/>
  <c r="R11" i="17"/>
  <c r="Q11" i="17"/>
  <c r="P11" i="17"/>
  <c r="P12" i="17" s="1"/>
  <c r="O11" i="17"/>
  <c r="O12" i="17" s="1"/>
  <c r="N11" i="17"/>
  <c r="N12" i="17" s="1"/>
  <c r="M11" i="17"/>
  <c r="L11" i="17"/>
  <c r="K11" i="17"/>
  <c r="J11" i="17"/>
  <c r="J12" i="17" s="1"/>
  <c r="I11" i="17"/>
  <c r="H11" i="17"/>
  <c r="H12" i="17" s="1"/>
  <c r="G11" i="17"/>
  <c r="F11" i="17"/>
  <c r="E11" i="17"/>
  <c r="D11" i="17"/>
  <c r="AR10" i="17"/>
  <c r="AQ10" i="17"/>
  <c r="AP10" i="17"/>
  <c r="AO10" i="17"/>
  <c r="AO12" i="17" s="1"/>
  <c r="AN10" i="17"/>
  <c r="AM10" i="17"/>
  <c r="AM12" i="17" s="1"/>
  <c r="AL10" i="17"/>
  <c r="AK10" i="17"/>
  <c r="AJ10" i="17"/>
  <c r="AI10" i="17"/>
  <c r="AH10" i="17"/>
  <c r="AG10" i="17"/>
  <c r="AF10" i="17"/>
  <c r="AE10" i="17"/>
  <c r="AE12" i="17" s="1"/>
  <c r="AD10" i="17"/>
  <c r="AC10" i="17"/>
  <c r="AB10" i="17"/>
  <c r="AA10" i="17"/>
  <c r="Z10" i="17"/>
  <c r="Y10" i="17"/>
  <c r="X10" i="17"/>
  <c r="W10" i="17"/>
  <c r="V10" i="17"/>
  <c r="U10" i="17"/>
  <c r="T10" i="17"/>
  <c r="S10" i="17"/>
  <c r="R10" i="17"/>
  <c r="Q10" i="17"/>
  <c r="P10" i="17"/>
  <c r="O10" i="17"/>
  <c r="N10" i="17"/>
  <c r="M10" i="17"/>
  <c r="L10" i="17"/>
  <c r="K10" i="17"/>
  <c r="J10" i="17"/>
  <c r="I10" i="17"/>
  <c r="H10" i="17"/>
  <c r="G10" i="17"/>
  <c r="F10" i="17"/>
  <c r="F12" i="17" s="1"/>
  <c r="E10" i="17"/>
  <c r="D10" i="17"/>
  <c r="M45" i="12"/>
  <c r="M32" i="12"/>
  <c r="K45" i="12"/>
  <c r="K32" i="12"/>
  <c r="I45" i="12"/>
  <c r="I32" i="12"/>
  <c r="G45" i="12"/>
  <c r="G32" i="12"/>
  <c r="J41" i="3"/>
  <c r="U12" i="17" l="1"/>
  <c r="AL23" i="17"/>
  <c r="AL32" i="17"/>
  <c r="AL34" i="17" s="1"/>
  <c r="AL36" i="17" s="1"/>
  <c r="AI24" i="17"/>
  <c r="AF23" i="17"/>
  <c r="Z12" i="17"/>
  <c r="W24" i="17"/>
  <c r="W12" i="17"/>
  <c r="T12" i="17"/>
  <c r="T32" i="17"/>
  <c r="Q34" i="17"/>
  <c r="Q36" i="17" s="1"/>
  <c r="N24" i="17"/>
  <c r="N34" i="17" s="1"/>
  <c r="N36" i="17" s="1"/>
  <c r="L34" i="17"/>
  <c r="L36" i="17" s="1"/>
  <c r="L23" i="17"/>
  <c r="J34" i="17"/>
  <c r="J36" i="17" s="1"/>
  <c r="F24" i="17"/>
  <c r="F34" i="17"/>
  <c r="F36" i="17" s="1"/>
  <c r="S23" i="17"/>
  <c r="R23" i="17"/>
  <c r="S32" i="17"/>
  <c r="T24" i="17"/>
  <c r="T34" i="17" s="1"/>
  <c r="T36" i="17" s="1"/>
  <c r="S12" i="17"/>
  <c r="S24" i="17"/>
  <c r="S34" i="17" s="1"/>
  <c r="S36" i="17" s="1"/>
  <c r="V34" i="17"/>
  <c r="V36" i="17" s="1"/>
  <c r="AK34" i="17"/>
  <c r="AK36" i="17" s="1"/>
  <c r="W34" i="17"/>
  <c r="W36" i="17" s="1"/>
  <c r="AD34" i="17"/>
  <c r="AD36" i="17" s="1"/>
  <c r="AI34" i="17"/>
  <c r="AI36" i="17" s="1"/>
  <c r="X23" i="17"/>
  <c r="AH23" i="17"/>
  <c r="U24" i="17"/>
  <c r="U34" i="17" s="1"/>
  <c r="U36" i="17" s="1"/>
  <c r="AE24" i="17"/>
  <c r="AE34" i="17" s="1"/>
  <c r="AE36" i="17" s="1"/>
  <c r="AM24" i="17"/>
  <c r="AM34" i="17" s="1"/>
  <c r="AM36" i="17" s="1"/>
  <c r="AB34" i="17"/>
  <c r="AB36" i="17" s="1"/>
  <c r="Y23" i="17"/>
  <c r="AI23" i="17"/>
  <c r="AG24" i="17"/>
  <c r="AG34" i="17" s="1"/>
  <c r="AG36" i="17" s="1"/>
  <c r="AC34" i="17"/>
  <c r="AC36" i="17" s="1"/>
  <c r="Z23" i="17"/>
  <c r="AB12" i="17"/>
  <c r="O24" i="17"/>
  <c r="O34" i="17" s="1"/>
  <c r="O36" i="17" s="1"/>
  <c r="AB23" i="17"/>
  <c r="AC23" i="17"/>
  <c r="D23" i="17"/>
  <c r="C3" i="17"/>
  <c r="C4" i="17" s="1"/>
  <c r="E32" i="17"/>
  <c r="D32" i="17"/>
  <c r="D24" i="17"/>
  <c r="D12" i="17"/>
  <c r="C23" i="17" l="1"/>
  <c r="C5" i="17"/>
  <c r="D34" i="17"/>
  <c r="D36" i="17" s="1"/>
  <c r="C12" i="17"/>
  <c r="B4" i="12"/>
  <c r="D21" i="12" s="1"/>
  <c r="R21" i="12" s="1"/>
  <c r="A2" i="12"/>
  <c r="B4" i="3"/>
  <c r="B4" i="14"/>
  <c r="A2" i="3"/>
  <c r="A2" i="14"/>
  <c r="B84" i="3" l="1"/>
  <c r="B71" i="3"/>
  <c r="B70" i="3"/>
  <c r="B69" i="3"/>
  <c r="B68" i="3"/>
  <c r="B132" i="14"/>
  <c r="B192" i="14"/>
  <c r="C72" i="14"/>
  <c r="B102" i="14"/>
  <c r="R33" i="12"/>
  <c r="AA12" i="12"/>
  <c r="Y22" i="12"/>
  <c r="AK22" i="12"/>
  <c r="Y33" i="12"/>
  <c r="AK33" i="12"/>
  <c r="Y46" i="12"/>
  <c r="AK46" i="12"/>
  <c r="O33" i="12"/>
  <c r="AM22" i="12"/>
  <c r="AM46" i="12"/>
  <c r="AB33" i="12"/>
  <c r="AN33" i="12"/>
  <c r="S46" i="12"/>
  <c r="S22" i="12"/>
  <c r="AJ12" i="12"/>
  <c r="AD22" i="12"/>
  <c r="AD33" i="12"/>
  <c r="AD46" i="12"/>
  <c r="P46" i="12"/>
  <c r="P22" i="12"/>
  <c r="AG22" i="12"/>
  <c r="AG33" i="12"/>
  <c r="O12" i="12"/>
  <c r="X12" i="12"/>
  <c r="X33" i="12"/>
  <c r="X46" i="12"/>
  <c r="AM33" i="12"/>
  <c r="AG12" i="12"/>
  <c r="AB46" i="12"/>
  <c r="R46" i="12"/>
  <c r="R22" i="12"/>
  <c r="AM12" i="12"/>
  <c r="AE22" i="12"/>
  <c r="AE33" i="12"/>
  <c r="AE46" i="12"/>
  <c r="O46" i="12"/>
  <c r="O22" i="12"/>
  <c r="U22" i="12"/>
  <c r="U33" i="12"/>
  <c r="AG46" i="12"/>
  <c r="S33" i="12"/>
  <c r="X22" i="12"/>
  <c r="AJ33" i="12"/>
  <c r="P33" i="12"/>
  <c r="AA22" i="12"/>
  <c r="AA33" i="12"/>
  <c r="AA46" i="12"/>
  <c r="AB22" i="12"/>
  <c r="AN46" i="12"/>
  <c r="R12" i="12"/>
  <c r="U46" i="12"/>
  <c r="AJ22" i="12"/>
  <c r="AJ46" i="12"/>
  <c r="AD12" i="12"/>
  <c r="AN22" i="12"/>
  <c r="U12" i="12"/>
  <c r="V22" i="12"/>
  <c r="AH22" i="12"/>
  <c r="V33" i="12"/>
  <c r="AH33" i="12"/>
  <c r="V46" i="12"/>
  <c r="AH46" i="12"/>
  <c r="C74" i="14"/>
  <c r="S20" i="14"/>
  <c r="Q22" i="14"/>
  <c r="Q21" i="14"/>
  <c r="Q19" i="14"/>
  <c r="U20" i="14"/>
  <c r="Q18" i="14"/>
  <c r="X21" i="12"/>
  <c r="AA21" i="12"/>
  <c r="AD21" i="12"/>
  <c r="U21" i="12"/>
  <c r="AG21" i="12"/>
  <c r="AJ21" i="12"/>
  <c r="AM21" i="12"/>
  <c r="O21" i="12"/>
  <c r="M33" i="12"/>
  <c r="K22" i="12"/>
  <c r="G46" i="12"/>
  <c r="I33" i="12"/>
  <c r="K12" i="12"/>
  <c r="M12" i="12"/>
  <c r="I12" i="12"/>
  <c r="M22" i="12"/>
  <c r="I46" i="12"/>
  <c r="G33" i="12"/>
  <c r="K46" i="12"/>
  <c r="G22" i="12"/>
  <c r="G12" i="12"/>
  <c r="M46" i="12"/>
  <c r="K33" i="12"/>
  <c r="I22" i="12"/>
  <c r="K21" i="12"/>
  <c r="M21" i="12"/>
  <c r="G21" i="12"/>
  <c r="I21" i="12"/>
  <c r="D22" i="12"/>
  <c r="D12" i="12"/>
  <c r="E22" i="12"/>
  <c r="D46" i="12"/>
  <c r="E46" i="12"/>
  <c r="D33" i="12"/>
  <c r="E33" i="12"/>
  <c r="M8" i="12"/>
  <c r="W8" i="12"/>
  <c r="W9" i="12" s="1"/>
  <c r="B130" i="14"/>
  <c r="B190" i="14"/>
  <c r="P14" i="14"/>
  <c r="B100" i="14"/>
  <c r="T104" i="14"/>
  <c r="R114" i="14"/>
  <c r="AB104" i="14"/>
  <c r="Z106" i="14"/>
  <c r="Z103" i="14"/>
  <c r="R113" i="14"/>
  <c r="R106" i="14"/>
  <c r="R103" i="14"/>
  <c r="R112" i="14"/>
  <c r="Z105" i="14"/>
  <c r="Z102" i="14"/>
  <c r="S123" i="14"/>
  <c r="S122" i="14"/>
  <c r="S121" i="14"/>
  <c r="R105" i="14"/>
  <c r="R102" i="14"/>
  <c r="AD104" i="14"/>
  <c r="V104" i="14"/>
  <c r="B3" i="3"/>
  <c r="N11" i="3"/>
  <c r="C36" i="17"/>
  <c r="C38" i="17" s="1"/>
  <c r="M9" i="12" s="1"/>
  <c r="J6" i="12"/>
  <c r="B41" i="12"/>
  <c r="B32" i="12"/>
  <c r="B54" i="12"/>
  <c r="B42" i="12"/>
  <c r="B55" i="12"/>
  <c r="B52" i="12"/>
  <c r="B45" i="12"/>
  <c r="B29" i="12"/>
  <c r="B57" i="12"/>
  <c r="B36" i="12"/>
  <c r="B24" i="12"/>
  <c r="B37" i="12"/>
  <c r="B25" i="12"/>
  <c r="B38" i="12"/>
  <c r="B26" i="12"/>
  <c r="B47" i="12"/>
  <c r="B27" i="12"/>
  <c r="B48" i="12"/>
  <c r="B23" i="12"/>
  <c r="B39" i="12"/>
  <c r="B34" i="12"/>
  <c r="B50" i="12"/>
  <c r="B28" i="12"/>
  <c r="B49" i="12"/>
  <c r="B35" i="12"/>
  <c r="B51" i="12"/>
  <c r="B12" i="12"/>
  <c r="B14" i="12"/>
  <c r="B17" i="12"/>
  <c r="B16" i="12"/>
  <c r="B18" i="12"/>
  <c r="B15" i="12"/>
  <c r="B21" i="12"/>
  <c r="B9" i="12"/>
  <c r="B3" i="12"/>
  <c r="R2" i="12"/>
  <c r="D3" i="12"/>
  <c r="K3" i="12"/>
  <c r="P3" i="12"/>
  <c r="B6" i="12"/>
  <c r="B98" i="3"/>
  <c r="B86" i="3"/>
  <c r="B73" i="3"/>
  <c r="B96" i="3"/>
  <c r="B76" i="3"/>
  <c r="B49" i="3"/>
  <c r="B78" i="3"/>
  <c r="E78" i="3"/>
  <c r="G78" i="3"/>
  <c r="B88" i="3"/>
  <c r="E88" i="3"/>
  <c r="G88" i="3"/>
  <c r="B94" i="3"/>
  <c r="E91" i="3"/>
  <c r="B38" i="3"/>
  <c r="C54" i="3"/>
  <c r="K54" i="3"/>
  <c r="E51" i="3"/>
  <c r="B81" i="3"/>
  <c r="J81" i="3"/>
  <c r="G91" i="3"/>
  <c r="B40" i="3"/>
  <c r="E54" i="3"/>
  <c r="D81" i="3"/>
  <c r="L81" i="3"/>
  <c r="I91" i="3"/>
  <c r="B43" i="3"/>
  <c r="G54" i="3"/>
  <c r="C81" i="3"/>
  <c r="E81" i="3"/>
  <c r="B91" i="3"/>
  <c r="J91" i="3"/>
  <c r="B45" i="3"/>
  <c r="H54" i="3"/>
  <c r="F54" i="3"/>
  <c r="F81" i="3"/>
  <c r="C91" i="3"/>
  <c r="K91" i="3"/>
  <c r="B51" i="3"/>
  <c r="I54" i="3"/>
  <c r="G51" i="3"/>
  <c r="K81" i="3"/>
  <c r="H91" i="3"/>
  <c r="B41" i="3"/>
  <c r="G81" i="3"/>
  <c r="D91" i="3"/>
  <c r="L91" i="3"/>
  <c r="B54" i="3"/>
  <c r="J54" i="3"/>
  <c r="J71" i="3" s="1"/>
  <c r="H81" i="3"/>
  <c r="I81" i="3"/>
  <c r="F91" i="3"/>
  <c r="B39" i="3"/>
  <c r="D54" i="3"/>
  <c r="L54" i="3"/>
  <c r="B11" i="3"/>
  <c r="H14" i="3"/>
  <c r="G11" i="3"/>
  <c r="I14" i="3"/>
  <c r="E11" i="3"/>
  <c r="G14" i="3"/>
  <c r="B14" i="3"/>
  <c r="J14" i="3"/>
  <c r="K14" i="3"/>
  <c r="D6" i="3"/>
  <c r="D14" i="3"/>
  <c r="L14" i="3"/>
  <c r="C14" i="3"/>
  <c r="B6" i="3"/>
  <c r="E14" i="3"/>
  <c r="N14" i="3"/>
  <c r="B9" i="3"/>
  <c r="F14" i="3"/>
  <c r="O14" i="3"/>
  <c r="N2" i="14"/>
  <c r="J6" i="14"/>
  <c r="B3" i="14"/>
  <c r="D3" i="14"/>
  <c r="K3" i="14"/>
  <c r="P3" i="14"/>
  <c r="B6" i="14"/>
  <c r="S146" i="14"/>
  <c r="R221" i="14"/>
  <c r="AC243" i="14"/>
  <c r="AH196" i="14"/>
  <c r="S142" i="14"/>
  <c r="R217" i="14"/>
  <c r="R206" i="14"/>
  <c r="AC238" i="14"/>
  <c r="S143" i="14"/>
  <c r="R218" i="14"/>
  <c r="T207" i="14"/>
  <c r="AP207" i="14"/>
  <c r="S144" i="14"/>
  <c r="T219" i="14"/>
  <c r="V207" i="14"/>
  <c r="AP208" i="14"/>
  <c r="U145" i="14"/>
  <c r="V219" i="14"/>
  <c r="R208" i="14"/>
  <c r="AP216" i="14"/>
  <c r="W145" i="14"/>
  <c r="R220" i="14"/>
  <c r="R209" i="14"/>
  <c r="AP217" i="14"/>
  <c r="S147" i="14"/>
  <c r="R204" i="14"/>
  <c r="AC244" i="14"/>
  <c r="AH197" i="14"/>
  <c r="R216" i="14"/>
  <c r="R205" i="14"/>
  <c r="AC237" i="14"/>
  <c r="G36" i="14"/>
  <c r="C37" i="14"/>
  <c r="C35" i="14"/>
  <c r="C38" i="14"/>
  <c r="AH203" i="14"/>
  <c r="C33" i="14"/>
  <c r="AH204" i="14"/>
  <c r="C34" i="14"/>
  <c r="AH205" i="14"/>
  <c r="E36" i="14"/>
  <c r="AH192" i="14"/>
  <c r="C24" i="14"/>
  <c r="AT206" i="14"/>
  <c r="AR206" i="14"/>
  <c r="AH193" i="14"/>
  <c r="C25" i="14"/>
  <c r="AH194" i="14"/>
  <c r="C26" i="14"/>
  <c r="AJ195" i="14"/>
  <c r="E27" i="14"/>
  <c r="AL195" i="14"/>
  <c r="G27" i="14"/>
  <c r="AP203" i="14"/>
  <c r="C28" i="14"/>
  <c r="AP204" i="14"/>
  <c r="C29" i="14"/>
  <c r="AP205" i="14"/>
  <c r="Z154" i="14"/>
  <c r="R228" i="14"/>
  <c r="Q157" i="14"/>
  <c r="Q156" i="14"/>
  <c r="AH207" i="14"/>
  <c r="AA165" i="14"/>
  <c r="Q158" i="14"/>
  <c r="R229" i="14"/>
  <c r="AH208" i="14"/>
  <c r="AA167" i="14"/>
  <c r="AC242" i="14"/>
  <c r="Z153" i="14"/>
  <c r="AA166" i="14"/>
  <c r="R230" i="14"/>
  <c r="AC236" i="14"/>
  <c r="Y22" i="14"/>
  <c r="T236" i="14"/>
  <c r="R49" i="14"/>
  <c r="T238" i="14"/>
  <c r="S165" i="14"/>
  <c r="Z151" i="14"/>
  <c r="R195" i="14"/>
  <c r="Q134" i="14"/>
  <c r="C71" i="14"/>
  <c r="T237" i="14"/>
  <c r="S164" i="14"/>
  <c r="AP214" i="14"/>
  <c r="R193" i="14"/>
  <c r="Z137" i="14"/>
  <c r="AD37" i="14"/>
  <c r="Z38" i="14"/>
  <c r="C49" i="14"/>
  <c r="R50" i="14"/>
  <c r="T241" i="14"/>
  <c r="S166" i="14"/>
  <c r="R196" i="14"/>
  <c r="Q136" i="14"/>
  <c r="AJ206" i="14"/>
  <c r="AR215" i="14"/>
  <c r="AB152" i="14"/>
  <c r="AD152" i="14"/>
  <c r="C70" i="14"/>
  <c r="S172" i="14"/>
  <c r="Z36" i="14"/>
  <c r="Q133" i="14"/>
  <c r="Z136" i="14"/>
  <c r="AD194" i="14"/>
  <c r="U135" i="14"/>
  <c r="AB37" i="14"/>
  <c r="Y19" i="14"/>
  <c r="Z39" i="14"/>
  <c r="C59" i="14"/>
  <c r="R51" i="14"/>
  <c r="T242" i="14"/>
  <c r="AA50" i="14"/>
  <c r="Y18" i="14"/>
  <c r="Z193" i="14"/>
  <c r="Q137" i="14"/>
  <c r="AL206" i="14"/>
  <c r="AT215" i="14"/>
  <c r="AA20" i="14"/>
  <c r="Q41" i="14"/>
  <c r="R55" i="14"/>
  <c r="AA51" i="14"/>
  <c r="Z195" i="14"/>
  <c r="AB135" i="14"/>
  <c r="AC20" i="14"/>
  <c r="Q42" i="14"/>
  <c r="C64" i="14"/>
  <c r="R56" i="14"/>
  <c r="S170" i="14"/>
  <c r="C69" i="14"/>
  <c r="R192" i="14"/>
  <c r="Z196" i="14"/>
  <c r="V194" i="14"/>
  <c r="AD135" i="14"/>
  <c r="C63" i="14"/>
  <c r="T243" i="14"/>
  <c r="Z192" i="14"/>
  <c r="T194" i="14"/>
  <c r="Y21" i="14"/>
  <c r="Q43" i="14"/>
  <c r="C65" i="14"/>
  <c r="R57" i="14"/>
  <c r="S171" i="14"/>
  <c r="AA49" i="14"/>
  <c r="Z133" i="14"/>
  <c r="Z134" i="14"/>
  <c r="AB194" i="14"/>
  <c r="S135" i="14"/>
  <c r="C18" i="14"/>
  <c r="C41" i="14"/>
  <c r="E19" i="14"/>
  <c r="C46" i="14"/>
  <c r="G19" i="14"/>
  <c r="C42" i="14"/>
  <c r="C20" i="14"/>
  <c r="C43" i="14"/>
  <c r="C17" i="14"/>
  <c r="E47" i="14"/>
  <c r="C21" i="14"/>
  <c r="G47" i="14"/>
  <c r="C48" i="14"/>
  <c r="C15" i="14"/>
  <c r="C86" i="14" s="1"/>
  <c r="B9" i="14"/>
  <c r="C13" i="14"/>
  <c r="P13" i="14"/>
  <c r="C14" i="14"/>
  <c r="I3" i="3"/>
  <c r="C3" i="3"/>
  <c r="E3" i="3"/>
  <c r="K41" i="3"/>
  <c r="T8" i="17" l="1"/>
  <c r="AC8" i="17" s="1"/>
  <c r="L24" i="3"/>
  <c r="L31" i="3"/>
  <c r="L30" i="3"/>
  <c r="L29" i="3"/>
  <c r="L28" i="3"/>
  <c r="L26" i="3"/>
  <c r="L25" i="3"/>
  <c r="L27" i="3"/>
  <c r="L17" i="3"/>
  <c r="L18" i="3"/>
  <c r="L19" i="3"/>
  <c r="L20" i="3"/>
  <c r="L21" i="3"/>
  <c r="L32" i="3"/>
  <c r="L34" i="3"/>
  <c r="L16" i="3"/>
  <c r="L33" i="3"/>
  <c r="L35" i="3"/>
  <c r="L36" i="3"/>
  <c r="L37" i="3"/>
  <c r="L22" i="3"/>
  <c r="L15" i="3"/>
  <c r="L23" i="3"/>
  <c r="D8" i="17" l="1"/>
  <c r="M8" i="17"/>
  <c r="J8" i="17"/>
  <c r="Q8" i="17"/>
  <c r="O8" i="17"/>
  <c r="Z8" i="17"/>
  <c r="W8" i="17"/>
  <c r="G8" i="17"/>
  <c r="L41"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6FE15CC-8920-472C-A5F8-ED2136966449}" keepAlive="1" name="Query - kieli" description="Connection to the 'kieli' query in the workbook." type="5" refreshedVersion="0" background="1">
    <dbPr connection="Provider=Microsoft.Mashup.OleDb.1;Data Source=$Workbook$;Location=kieli;Extended Properties=&quot;&quot;" command="SELECT * FROM [kieli]"/>
  </connection>
</connections>
</file>

<file path=xl/sharedStrings.xml><?xml version="1.0" encoding="utf-8"?>
<sst xmlns="http://schemas.openxmlformats.org/spreadsheetml/2006/main" count="958" uniqueCount="839">
  <si>
    <t>Koko nimi:</t>
  </si>
  <si>
    <t>äänivalta:</t>
  </si>
  <si>
    <t>suora</t>
  </si>
  <si>
    <t>y-tunnus:</t>
  </si>
  <si>
    <t>rekisteröity nimi:</t>
  </si>
  <si>
    <t>yhtiö</t>
  </si>
  <si>
    <t>konserni</t>
  </si>
  <si>
    <t>kansalaisuus</t>
  </si>
  <si>
    <t>Osakeyhtiön osakasluettelo</t>
  </si>
  <si>
    <t>antamispäivä</t>
  </si>
  <si>
    <t>Ylin edunsaaja omistaja - Henkilö</t>
  </si>
  <si>
    <t>Ylin edunsaaja omistaja - Yhteisö</t>
  </si>
  <si>
    <t xml:space="preserve"> &gt; 50%</t>
  </si>
  <si>
    <t>kesto, kk</t>
  </si>
  <si>
    <t>* vieras pääoma - pääomalainat, €</t>
  </si>
  <si>
    <t>* EBITDA, €</t>
  </si>
  <si>
    <t>* korolliset velat, €</t>
  </si>
  <si>
    <t>&lt; 20%</t>
  </si>
  <si>
    <t>HAKIJAYRITYS</t>
  </si>
  <si>
    <t>Päiväys</t>
  </si>
  <si>
    <t>Laatijan etunimi ja sukunimi</t>
  </si>
  <si>
    <t>Projektin vastuullisen johtajan etu- ja sukunimi</t>
  </si>
  <si>
    <t>osakelaji</t>
  </si>
  <si>
    <t>Yhteensä</t>
  </si>
  <si>
    <t>muut yhtiön hallussa olevat osakkeet</t>
  </si>
  <si>
    <t>Onni Osakas</t>
  </si>
  <si>
    <t>Sijoitusyhtiö Oy</t>
  </si>
  <si>
    <t>Kuvaa konserni- ja omistusrakenne tähän</t>
  </si>
  <si>
    <t>TYTÄRYRITYS &gt;50%</t>
  </si>
  <si>
    <t>OSAKKUUSYRITYS 25-50%</t>
  </si>
  <si>
    <t>Esimerkki 1</t>
  </si>
  <si>
    <t>Esimerkki 2</t>
  </si>
  <si>
    <t>Tekstit eri kielillä</t>
  </si>
  <si>
    <t>Date</t>
  </si>
  <si>
    <t>Datum</t>
  </si>
  <si>
    <t>Yliö</t>
  </si>
  <si>
    <t>Sähköpostiosoite</t>
  </si>
  <si>
    <t>Email</t>
  </si>
  <si>
    <t>Puhelinnumero</t>
  </si>
  <si>
    <t>Mobile number</t>
  </si>
  <si>
    <t>Suomi</t>
  </si>
  <si>
    <t>Englanti</t>
  </si>
  <si>
    <t>Ruotsi</t>
  </si>
  <si>
    <t>Mobil</t>
  </si>
  <si>
    <t>Author's first name and last name</t>
  </si>
  <si>
    <t>Författarens för- och efternamn</t>
  </si>
  <si>
    <t>För- och efternamn på ansvarig projektledare</t>
  </si>
  <si>
    <t>First and last name of responsible project director</t>
  </si>
  <si>
    <t>Solu</t>
  </si>
  <si>
    <t>B3</t>
  </si>
  <si>
    <t>D3</t>
  </si>
  <si>
    <t>I3</t>
  </si>
  <si>
    <t>N3</t>
  </si>
  <si>
    <t>B6</t>
  </si>
  <si>
    <t>G7</t>
  </si>
  <si>
    <t>B9</t>
  </si>
  <si>
    <t>C13</t>
  </si>
  <si>
    <t>suomi</t>
  </si>
  <si>
    <t>english</t>
  </si>
  <si>
    <t>svenska</t>
  </si>
  <si>
    <t>P13</t>
  </si>
  <si>
    <t>Describe the group and ownership structure here</t>
  </si>
  <si>
    <t>Beskriv koncernen och ägarstrukturen här</t>
  </si>
  <si>
    <t>C14</t>
  </si>
  <si>
    <t>Instructions: Select the cells in the box - copy - and paste in a new place</t>
  </si>
  <si>
    <t>Instruktioner: Markera cellerna i rutan - kopiera - och klistra in på en ny plats</t>
  </si>
  <si>
    <t>P14</t>
  </si>
  <si>
    <t>C15</t>
  </si>
  <si>
    <t>C17</t>
  </si>
  <si>
    <t>Ultimate beneficial owner - Person</t>
  </si>
  <si>
    <t>Ytterst verklig ägare - Person</t>
  </si>
  <si>
    <t>C18</t>
  </si>
  <si>
    <t>Full name:</t>
  </si>
  <si>
    <t>Fullständiga namn:</t>
  </si>
  <si>
    <t>E19</t>
  </si>
  <si>
    <t>G19</t>
  </si>
  <si>
    <t>C20</t>
  </si>
  <si>
    <t>epäsuora yhteensä</t>
  </si>
  <si>
    <t>indirect total</t>
  </si>
  <si>
    <t>direct</t>
  </si>
  <si>
    <t>indirekt totalt</t>
  </si>
  <si>
    <t>direkt</t>
  </si>
  <si>
    <t>aktieinnehav:</t>
  </si>
  <si>
    <t>shareholding:</t>
  </si>
  <si>
    <t>osakeomistus:</t>
  </si>
  <si>
    <t>C21</t>
  </si>
  <si>
    <t>voting rights:</t>
  </si>
  <si>
    <t>rösträtt:</t>
  </si>
  <si>
    <t>C25</t>
  </si>
  <si>
    <t>C33</t>
  </si>
  <si>
    <t>Ultimate beneficial owner - ENTITY</t>
  </si>
  <si>
    <t>Intermediate beneficial owner - ENTITY</t>
  </si>
  <si>
    <t>APPLICANT COMPANY</t>
  </si>
  <si>
    <t>SÖKANDE FÖRETAG</t>
  </si>
  <si>
    <t>C26</t>
  </si>
  <si>
    <t>registered legal name:</t>
  </si>
  <si>
    <t>registrerat namn:</t>
  </si>
  <si>
    <t>C41</t>
  </si>
  <si>
    <t>C42</t>
  </si>
  <si>
    <t>registration number:</t>
  </si>
  <si>
    <t>fo-nummer:</t>
  </si>
  <si>
    <t>Välillinen edunsaaja omistaja - Yhteisö</t>
  </si>
  <si>
    <t>C46</t>
  </si>
  <si>
    <t>Ohje: kopio ja liitä viimeisenä.</t>
  </si>
  <si>
    <t>Instructions: copy and paste last.</t>
  </si>
  <si>
    <t>Instruktioner: kopiera och klistra in sist.</t>
  </si>
  <si>
    <t>C59</t>
  </si>
  <si>
    <t>C63</t>
  </si>
  <si>
    <t>SUBSIDIARY &gt;50%</t>
  </si>
  <si>
    <t>C69</t>
  </si>
  <si>
    <t>ASSOCIATED COMPANY 25-50%</t>
  </si>
  <si>
    <t>MINORITY OWNERS IN TOTAL:</t>
  </si>
  <si>
    <t>VÄHEMMISTÖOMISTAJAT YHTEENSÄ:</t>
  </si>
  <si>
    <t>MINORITETSÄGARE TOTALT:</t>
  </si>
  <si>
    <t>20% ≤  ≤ 50%</t>
  </si>
  <si>
    <t>Invest Co Oy</t>
  </si>
  <si>
    <t>Invest Top Co Oy</t>
  </si>
  <si>
    <t>Midco Oy</t>
  </si>
  <si>
    <t>Hold Co Oy</t>
  </si>
  <si>
    <t>B100</t>
  </si>
  <si>
    <t>Example 1</t>
  </si>
  <si>
    <t>Exempel 1</t>
  </si>
  <si>
    <t>Example 2</t>
  </si>
  <si>
    <t>Exempel 2</t>
  </si>
  <si>
    <t>B1</t>
  </si>
  <si>
    <t>LOMAKE VOI OLLA VANHENTUNUT - HAE UUSI VERSIO BUSINESS FINLANDIN VERKKOSIVUILTA!</t>
  </si>
  <si>
    <t>THE FORM MAY BE OUT OF DATE - FIND A NEW VERSION ON THE BUSINESS FINLAND WEBSITE!</t>
  </si>
  <si>
    <t>B10</t>
  </si>
  <si>
    <t>List of shareholders</t>
  </si>
  <si>
    <t>B12</t>
  </si>
  <si>
    <t>C12</t>
  </si>
  <si>
    <t>D12</t>
  </si>
  <si>
    <t>B15</t>
  </si>
  <si>
    <t>D15</t>
  </si>
  <si>
    <t>E15</t>
  </si>
  <si>
    <t>F15</t>
  </si>
  <si>
    <t>G15</t>
  </si>
  <si>
    <t>H15</t>
  </si>
  <si>
    <t>I15</t>
  </si>
  <si>
    <t>J15</t>
  </si>
  <si>
    <t>K15</t>
  </si>
  <si>
    <t>L15</t>
  </si>
  <si>
    <t>M15</t>
  </si>
  <si>
    <t>N15</t>
  </si>
  <si>
    <t>beneficial owner, whole name, registered name</t>
  </si>
  <si>
    <t>verklig ägare, hela namn, registrerat namn</t>
  </si>
  <si>
    <t>nationality</t>
  </si>
  <si>
    <t>nationalitet</t>
  </si>
  <si>
    <t>legal entity type</t>
  </si>
  <si>
    <t>country of registration</t>
  </si>
  <si>
    <t>registreringsland</t>
  </si>
  <si>
    <t>företagsform</t>
  </si>
  <si>
    <t>share class</t>
  </si>
  <si>
    <t>date of issue</t>
  </si>
  <si>
    <t>datum för emission</t>
  </si>
  <si>
    <t>aktiesklass</t>
  </si>
  <si>
    <t>date of birth /
 registration number</t>
  </si>
  <si>
    <t>edunsaaja omistaja, koko nimi / virallinen nimi</t>
  </si>
  <si>
    <t>kotiosoite / kotipaikka</t>
  </si>
  <si>
    <t>yritysmuoto</t>
  </si>
  <si>
    <t>home address / municipality</t>
  </si>
  <si>
    <t>hemadress / hemkommun</t>
  </si>
  <si>
    <t>number of
 shares</t>
  </si>
  <si>
    <t>12345678-9</t>
  </si>
  <si>
    <t>osakeyhtiö</t>
  </si>
  <si>
    <t>My Osakas Holding Oy (100% Onni Osakas)</t>
  </si>
  <si>
    <t>Oona Omistaja</t>
  </si>
  <si>
    <t>incentive scheme shares and options</t>
  </si>
  <si>
    <t>kannustinjärjestelmän osakkeet ja optiot</t>
  </si>
  <si>
    <t>aktier och optioner i incitamentssystem</t>
  </si>
  <si>
    <t>other shares held by the company</t>
  </si>
  <si>
    <t>övriga aktier som bolaget innehar</t>
  </si>
  <si>
    <t>-</t>
  </si>
  <si>
    <t>Kotikatu 10, 00100 Helsinki</t>
  </si>
  <si>
    <t>Espoo</t>
  </si>
  <si>
    <t>A</t>
  </si>
  <si>
    <t>B</t>
  </si>
  <si>
    <t>Kotikatu 12, 00100 Helsinki</t>
  </si>
  <si>
    <t>B39</t>
  </si>
  <si>
    <t>B40</t>
  </si>
  <si>
    <t>B41</t>
  </si>
  <si>
    <t>B42</t>
  </si>
  <si>
    <t>Total</t>
  </si>
  <si>
    <t>Totalt</t>
  </si>
  <si>
    <t>B44</t>
  </si>
  <si>
    <t>Mikäli osakkeen omistaja on muu kuin luonnollinen henkilö ja sen osuus% tai äänimäärä% on vähintään 10%, niin tee siitä oma erillinen osakas-, omistus-, edunsaaja- tai määräysvallan käyttäjäluettelo alle.</t>
  </si>
  <si>
    <t>If the owner of the share is other than a natural person and its share% or vote% is at least 10%, make it its own separate shareholder, ownership, beneficiary or control user list below.</t>
  </si>
  <si>
    <t>Om ägaren av andelen är annan än en fysisk person och dess andel% eller röst% är minst 10%, gör den till en egen separat aktieägare, ägande, förmånstagare eller kontrollanvändarlista nedan.</t>
  </si>
  <si>
    <t>B46</t>
  </si>
  <si>
    <t>Käytä alla olevia mallipohjia omistavien yhteistöjen omistuksen ja määräysvallan kuvaamiseen. Tarvittaessa lisää rivejä ja kopio pohjia alaspäin.</t>
  </si>
  <si>
    <t>Use the templates below for describing the ownership and control of the entities. If necessary, add more lines and copy more templates down.</t>
  </si>
  <si>
    <t>Använd mallarna nedan för att beskriva ägande och kontroll över enheterna. Om det behövs, lägg till fler rader och kopiera ner fler mallar.</t>
  </si>
  <si>
    <t>B49</t>
  </si>
  <si>
    <t>OMISTAVA YHTIÖ / YHTEISÖ</t>
  </si>
  <si>
    <t>OWNING COMPANY / ENTITY</t>
  </si>
  <si>
    <t>ÄGANDE FÖRETAG / ENHET</t>
  </si>
  <si>
    <t>XXXXXXXXXXXXXXXXXXXXXXXXXXXXXXX</t>
  </si>
  <si>
    <t>HoldCo Oy</t>
  </si>
  <si>
    <t>Intermediate Oy</t>
  </si>
  <si>
    <t>MyCompany Oy</t>
  </si>
  <si>
    <t>structure-välilehti</t>
  </si>
  <si>
    <t>owners-välilehti</t>
  </si>
  <si>
    <t>data-välilehti</t>
  </si>
  <si>
    <t>Company size and financial data</t>
  </si>
  <si>
    <t>Yrityskoko ja taloustietoja</t>
  </si>
  <si>
    <t>Företagsstorlek och finansiella data</t>
  </si>
  <si>
    <t>G12</t>
  </si>
  <si>
    <t>J12</t>
  </si>
  <si>
    <t>M12</t>
  </si>
  <si>
    <t>T12</t>
  </si>
  <si>
    <t>holding-yhtiö</t>
  </si>
  <si>
    <t>emoyhtiö</t>
  </si>
  <si>
    <t>väliemoyhtiö</t>
  </si>
  <si>
    <t>holding company</t>
  </si>
  <si>
    <t>holdingbolag</t>
  </si>
  <si>
    <t>parent company</t>
  </si>
  <si>
    <t>moderbolag</t>
  </si>
  <si>
    <t>intermediate parent company</t>
  </si>
  <si>
    <t>mellanliggande moderbolag</t>
  </si>
  <si>
    <t>D14</t>
  </si>
  <si>
    <t>E14</t>
  </si>
  <si>
    <t>company</t>
  </si>
  <si>
    <t>företag</t>
  </si>
  <si>
    <t>group</t>
  </si>
  <si>
    <t>koncernen</t>
  </si>
  <si>
    <t>y-tunnus</t>
  </si>
  <si>
    <t>registration number</t>
  </si>
  <si>
    <t>fo-nummer</t>
  </si>
  <si>
    <t>rekisteröintipäivämäärä</t>
  </si>
  <si>
    <t>registreringsdatum</t>
  </si>
  <si>
    <t>registration date</t>
  </si>
  <si>
    <t>B16</t>
  </si>
  <si>
    <t>rekisteröintimaa</t>
  </si>
  <si>
    <t>kotipaikka</t>
  </si>
  <si>
    <t>B14</t>
  </si>
  <si>
    <t>municipality</t>
  </si>
  <si>
    <t>hemkommun</t>
  </si>
  <si>
    <t>B17</t>
  </si>
  <si>
    <t>B18</t>
  </si>
  <si>
    <t>ownership / voting right maximum, %</t>
  </si>
  <si>
    <t>omistus / äänivalta max, %</t>
  </si>
  <si>
    <t>ägande / rösträtt maximalt, %</t>
  </si>
  <si>
    <t>B20</t>
  </si>
  <si>
    <t>Recent, max 2 months old, accounting report, date</t>
  </si>
  <si>
    <t>Tuore, max 2kk vanha, kirjanpitoajo, pvm</t>
  </si>
  <si>
    <t>Färsk, max 2 månader gammal, bokföring, datum</t>
  </si>
  <si>
    <t>period, months</t>
  </si>
  <si>
    <t>period, månader</t>
  </si>
  <si>
    <t>Vahvistettu tilinpäätös</t>
  </si>
  <si>
    <t>Vahvistettu edellinen tilinpäätös</t>
  </si>
  <si>
    <t>number of personnel</t>
  </si>
  <si>
    <t>antal personal</t>
  </si>
  <si>
    <t>henkilöstö, hv</t>
  </si>
  <si>
    <t>liikevaihto, €</t>
  </si>
  <si>
    <t>tase,  €</t>
  </si>
  <si>
    <t>B22</t>
  </si>
  <si>
    <t>B23</t>
  </si>
  <si>
    <t>turnover, €</t>
  </si>
  <si>
    <t>omsättning, €</t>
  </si>
  <si>
    <t>B24</t>
  </si>
  <si>
    <t>B25</t>
  </si>
  <si>
    <t>balance total, €</t>
  </si>
  <si>
    <t>balans, €</t>
  </si>
  <si>
    <t>B26</t>
  </si>
  <si>
    <t xml:space="preserve">osakepääoma (ml. sidottu pääoma), € </t>
  </si>
  <si>
    <t>aktiekapital (begränsat), €</t>
  </si>
  <si>
    <t>share capital (restricted), €</t>
  </si>
  <si>
    <t>B27</t>
  </si>
  <si>
    <t>B28</t>
  </si>
  <si>
    <t>Confirmed financial statements</t>
  </si>
  <si>
    <t>Bekräftade bokslut</t>
  </si>
  <si>
    <t>Confirmed previous financial statement</t>
  </si>
  <si>
    <t>Bekräftat tidigare bokslut</t>
  </si>
  <si>
    <t>B38</t>
  </si>
  <si>
    <t>* total liabilities - capital loans, €</t>
  </si>
  <si>
    <t>* totala skulder - kapitallån, €</t>
  </si>
  <si>
    <t>kassareserver, €</t>
  </si>
  <si>
    <t>cash reserves, €</t>
  </si>
  <si>
    <t>kassavarat, €</t>
  </si>
  <si>
    <t>B30</t>
  </si>
  <si>
    <t>B43</t>
  </si>
  <si>
    <t>* interest-bearing debts, €</t>
  </si>
  <si>
    <t>* räntebärande skulder, €</t>
  </si>
  <si>
    <t>B55</t>
  </si>
  <si>
    <t>* required for large companies</t>
  </si>
  <si>
    <t>* krävs för stora företag</t>
  </si>
  <si>
    <t>* vaaditaan suuryrityksiltä</t>
  </si>
  <si>
    <t>syntymäaika /
 y-tunnus</t>
  </si>
  <si>
    <t>födelsedatum /
 fo-nummer</t>
  </si>
  <si>
    <t>Versiot ja muutokset</t>
  </si>
  <si>
    <t>v1</t>
  </si>
  <si>
    <t>ensimmäinen julkaisu</t>
  </si>
  <si>
    <t>Parent Co Oy</t>
  </si>
  <si>
    <t>United Kingdom</t>
  </si>
  <si>
    <t>Entity Type List</t>
  </si>
  <si>
    <t>Partnership</t>
  </si>
  <si>
    <t>Private Limited Company</t>
  </si>
  <si>
    <t>Public Listed Company</t>
  </si>
  <si>
    <t>Trust</t>
  </si>
  <si>
    <t>Other</t>
  </si>
  <si>
    <t>Country List</t>
  </si>
  <si>
    <t>Afghanistan</t>
  </si>
  <si>
    <t>Åland Islands</t>
  </si>
  <si>
    <t>Albania</t>
  </si>
  <si>
    <t>Algeria</t>
  </si>
  <si>
    <t>​American Samoa</t>
  </si>
  <si>
    <t>Andorra</t>
  </si>
  <si>
    <t>​Antarctica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</si>
  <si>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</si>
  <si>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</si>
  <si>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</si>
  <si>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</si>
  <si>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</si>
  <si>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</si>
  <si>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</si>
  <si>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</si>
  <si>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</si>
  <si>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</si>
  <si>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</si>
  <si>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</si>
  <si>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</si>
  <si>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</si>
  <si>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</si>
  <si>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</si>
  <si>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</si>
  <si>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</si>
  <si>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</si>
  <si>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</si>
  <si>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</si>
  <si>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​Bonaire, St Eustatius and Saba</t>
  </si>
  <si>
    <t>Botswana</t>
  </si>
  <si>
    <t>​Bouvet Island</t>
  </si>
  <si>
    <t>Brazil</t>
  </si>
  <si>
    <t>​British Indian Ocean Territory</t>
  </si>
  <si>
    <t>British Virgin Islands</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</si>
  <si>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</si>
  <si>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</si>
  <si>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</si>
  <si>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</si>
  <si>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</si>
  <si>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</si>
  <si>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</si>
  <si>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</si>
  <si>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</si>
  <si>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</si>
  <si>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</si>
  <si>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</si>
  <si>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</si>
  <si>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</si>
  <si>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</si>
  <si>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</si>
  <si>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</si>
  <si>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 The Democratic Republic of the</t>
  </si>
  <si>
    <t>Congo, The Republic of the</t>
  </si>
  <si>
    <t>Cook Islands</t>
  </si>
  <si>
    <t>Costa Rica</t>
  </si>
  <si>
    <t>Côte D'Ivoire</t>
  </si>
  <si>
    <t>Croatia</t>
  </si>
  <si>
    <t>Cuba</t>
  </si>
  <si>
    <t>Curaçao</t>
  </si>
  <si>
    <t>Cyprus</t>
  </si>
  <si>
    <t>Czech Republic</t>
  </si>
  <si>
    <t>Denmark</t>
  </si>
  <si>
    <t>Djibouti</t>
  </si>
  <si>
    <t>Dominica</t>
  </si>
  <si>
    <t>Dominican Republic</t>
  </si>
  <si>
    <t>Ecuador</t>
  </si>
  <si>
    <t>Egypt</t>
  </si>
  <si>
    <t>El Salvador</t>
  </si>
  <si>
    <t>Equatorial Guinea</t>
  </si>
  <si>
    <t>Eritrea</t>
  </si>
  <si>
    <t>Estonia</t>
  </si>
  <si>
    <t>Ethiopia</t>
  </si>
  <si>
    <t>Faroe Islands</t>
  </si>
  <si>
    <t>​Falkland Islands (Malvinas)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</si>
  <si>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</si>
  <si>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</si>
  <si>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</si>
  <si>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</si>
  <si>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</si>
  <si>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</si>
  <si>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</si>
  <si>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</si>
  <si>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</si>
  <si>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</si>
  <si>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</si>
  <si>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</si>
  <si>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</si>
  <si>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</si>
  <si>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</si>
  <si>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</si>
  <si>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</si>
  <si>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</si>
  <si>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</si>
  <si>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</si>
  <si>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</si>
  <si>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</si>
  <si>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</si>
  <si>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</si>
  <si>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</si>
  <si>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</si>
  <si>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</si>
  <si>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</si>
  <si>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</si>
  <si>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</si>
  <si>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</si>
  <si>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</si>
  <si>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</si>
  <si>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</si>
  <si>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</si>
  <si>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</si>
  <si>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</si>
  <si>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</si>
  <si>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</si>
  <si>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</si>
  <si>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</si>
  <si>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</si>
  <si>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</si>
  <si>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</si>
  <si>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</si>
  <si>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Kosovo</t>
  </si>
  <si>
    <t>Kuwait</t>
  </si>
  <si>
    <t>Kyrgyzstan</t>
  </si>
  <si>
    <t>Lao People's Democratic Republic</t>
  </si>
  <si>
    <t>Latvia</t>
  </si>
  <si>
    <t>Lebanon</t>
  </si>
  <si>
    <t>Lesotho</t>
  </si>
  <si>
    <t>Liberia</t>
  </si>
  <si>
    <t>Libya</t>
  </si>
  <si>
    <t>Liechtenstein</t>
  </si>
  <si>
    <t>Lithuania</t>
  </si>
  <si>
    <t>Luxembourg</t>
  </si>
  <si>
    <t>Macao</t>
  </si>
  <si>
    <t>Macedonia, The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</si>
  <si>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</si>
  <si>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</si>
  <si>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</si>
  <si>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</si>
  <si>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</si>
  <si>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</si>
  <si>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</si>
  <si>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</si>
  <si>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</si>
  <si>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</si>
  <si>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</si>
  <si>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</si>
  <si>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</si>
  <si>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</si>
  <si>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</si>
  <si>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</si>
  <si>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</si>
  <si>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</si>
  <si>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</si>
  <si>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</si>
  <si>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</si>
  <si>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</si>
  <si>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</si>
  <si>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</si>
  <si>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</si>
  <si>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</si>
  <si>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</si>
  <si>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</si>
  <si>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</si>
  <si>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</si>
  <si>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</si>
  <si>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</si>
  <si>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</si>
  <si>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</si>
  <si>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</si>
  <si>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</si>
  <si>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</si>
  <si>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Palestinian Territory, Occupied</t>
  </si>
  <si>
    <t>Panama</t>
  </si>
  <si>
    <t>Papua New Guinea</t>
  </si>
  <si>
    <t>Paraguay</t>
  </si>
  <si>
    <t>Peru</t>
  </si>
  <si>
    <t>Philippines</t>
  </si>
  <si>
    <t>​Pitcairn Islands</t>
  </si>
  <si>
    <t>Poland</t>
  </si>
  <si>
    <t>Portugal</t>
  </si>
  <si>
    <t>Puerto Rico</t>
  </si>
  <si>
    <t>​Qatar</t>
  </si>
  <si>
    <t>​Réunion</t>
  </si>
  <si>
    <t>Romania</t>
  </si>
  <si>
    <t>Russian Federation</t>
  </si>
  <si>
    <t>Rwanda</t>
  </si>
  <si>
    <t>Saint Barthelemy</t>
  </si>
  <si>
    <t>​Saint Helena, Ascension and Tristan Da Cunha</t>
  </si>
  <si>
    <t>Saint Kitts And Nevis</t>
  </si>
  <si>
    <t>Saint Lucia</t>
  </si>
  <si>
    <t>Saint Martin</t>
  </si>
  <si>
    <t>​Saint Pierre and Miquelon</t>
  </si>
  <si>
    <t>Saint Vincent and the Grenadines</t>
  </si>
  <si>
    <t>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</si>
  <si>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</si>
  <si>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</si>
  <si>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</si>
  <si>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</si>
  <si>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</si>
  <si>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</si>
  <si>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</si>
  <si>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</si>
  <si>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</si>
  <si>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</si>
  <si>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</si>
  <si>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</si>
  <si>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</si>
  <si>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</si>
  <si>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</si>
  <si>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Sudan</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</si>
  <si>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</si>
  <si>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</si>
  <si>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</si>
  <si>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</si>
  <si>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</si>
  <si>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</si>
  <si>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</si>
  <si>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</si>
  <si>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</si>
  <si>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</si>
  <si>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</si>
  <si>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</si>
  <si>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</si>
  <si>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</si>
  <si>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</si>
  <si>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</si>
  <si>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</si>
  <si>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</si>
  <si>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</si>
  <si>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</si>
  <si>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</si>
  <si>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</si>
  <si>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</si>
  <si>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</si>
  <si>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</si>
  <si>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</si>
  <si>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States of America</t>
  </si>
  <si>
    <t>​United States Minor Outlying Islands</t>
  </si>
  <si>
    <t>United States Virgin Islands</t>
  </si>
  <si>
    <t>​Uruguay</t>
  </si>
  <si>
    <t>Uzbekistan</t>
  </si>
  <si>
    <t>Vanuatu</t>
  </si>
  <si>
    <t>Vatican City</t>
  </si>
  <si>
    <t>Venezuela, Bolivarian Republic of</t>
  </si>
  <si>
    <t>Vietnam</t>
  </si>
  <si>
    <t>Wallis and Futuna</t>
  </si>
  <si>
    <t>Western Sahara</t>
  </si>
  <si>
    <t>Yemen</t>
  </si>
  <si>
    <t>Zambia</t>
  </si>
  <si>
    <t>Zimbabwe</t>
  </si>
  <si>
    <t>maa /
 rekisteröintimaa</t>
  </si>
  <si>
    <t>osakkeet,
 lkm</t>
  </si>
  <si>
    <t>aktier,
 antal</t>
  </si>
  <si>
    <t>omistusosuus,
 %</t>
  </si>
  <si>
    <t>shareholding,
 %</t>
  </si>
  <si>
    <t>aktieinnehav,
 %</t>
  </si>
  <si>
    <t>rösträtt,
 %</t>
  </si>
  <si>
    <t>voting rights,
 %</t>
  </si>
  <si>
    <t>äänivalta,
 %</t>
  </si>
  <si>
    <t>Language</t>
  </si>
  <si>
    <t>oma pääoma + pääomalainat
 (OYL 12 Luku), €</t>
  </si>
  <si>
    <t>* nettorahoituskulut, €</t>
  </si>
  <si>
    <t>* net financial costs, €</t>
  </si>
  <si>
    <t>* finansiella nettokostnader, €</t>
  </si>
  <si>
    <t>Analyysikaavat</t>
  </si>
  <si>
    <t xml:space="preserve">Kirjanpitoajo </t>
  </si>
  <si>
    <t>rivi osakepääoma</t>
  </si>
  <si>
    <t>rivi oma pääoma + pol</t>
  </si>
  <si>
    <t>Vaikeuksissa olo kriteeri 1, oma pääoma &lt; 0,5 x osakepääoma</t>
  </si>
  <si>
    <t>ikä</t>
  </si>
  <si>
    <t>vaikeuksissa kirjanpitoajo</t>
  </si>
  <si>
    <t>vaikeuksissa suuri</t>
  </si>
  <si>
    <t>vaikeuksissa ikä yli kolme</t>
  </si>
  <si>
    <t>vaikeuksissa 5a ja 5b</t>
  </si>
  <si>
    <t>vaikeuksissa 2 vuotta</t>
  </si>
  <si>
    <t>vaikeuksissa oleva</t>
  </si>
  <si>
    <t>ikä yli viisi</t>
  </si>
  <si>
    <t>osakepääoma</t>
  </si>
  <si>
    <t>vaikeuksissa 1</t>
  </si>
  <si>
    <t>M9</t>
  </si>
  <si>
    <t xml:space="preserve"> </t>
  </si>
  <si>
    <t>U9</t>
  </si>
  <si>
    <t xml:space="preserve">Yrityksen ikä on yli 5 vuotta vanha. </t>
  </si>
  <si>
    <t>The age of the company is more than 5 years old.</t>
  </si>
  <si>
    <t>Företagets ålder är mer än 5 år gammal.</t>
  </si>
  <si>
    <t>N11</t>
  </si>
  <si>
    <t>The total of the person and the companies controlled by them</t>
  </si>
  <si>
    <t>Summan av den person och de företag som kontrolleras av henom</t>
  </si>
  <si>
    <t>Henkilön ja hänen määräysvallassa olevien yhtiöiden yhteenlaskettu</t>
  </si>
  <si>
    <t>fin-välilehti</t>
  </si>
  <si>
    <t>yhtiön nimi</t>
  </si>
  <si>
    <t>company name</t>
  </si>
  <si>
    <t>företagsnamn</t>
  </si>
  <si>
    <t>suhde</t>
  </si>
  <si>
    <t>relation</t>
  </si>
  <si>
    <t>släkting</t>
  </si>
  <si>
    <t>moder, 50% &lt; ≤ 100%</t>
  </si>
  <si>
    <t>osakas, 25%≤ ≤ 50%</t>
  </si>
  <si>
    <t>parent linked enterprise,
 50% &lt; ≤ 100%</t>
  </si>
  <si>
    <t>emo  sidosyritys,
 50% &lt; ≤ 100%</t>
  </si>
  <si>
    <t>Yritys A</t>
  </si>
  <si>
    <t>123456-7</t>
  </si>
  <si>
    <t>Yritys B</t>
  </si>
  <si>
    <t>1234567-8</t>
  </si>
  <si>
    <t>B130</t>
  </si>
  <si>
    <t>Esimerkki 3</t>
  </si>
  <si>
    <t>Example 3</t>
  </si>
  <si>
    <t>Exempel 3</t>
  </si>
  <si>
    <t>Konserni- ja omistusrakenne - kuvaa rakenteen osat, joissa omistus ja äänivalta vähintään 20%</t>
  </si>
  <si>
    <t>Group and ownership structure - describes the parts of the structure where ownership and voting rights are at least 20%</t>
  </si>
  <si>
    <t>Koncern och ägarstruktur - beskriver de delar av strukturen där ägande och rösträtt är minst 20 %</t>
  </si>
  <si>
    <t>Projektin vastuullisena johtajana vakuutan, että lähettämäni tiedot ovat oikein.</t>
  </si>
  <si>
    <t>As the responsible director of the project, I certify that the information I sent is correct.</t>
  </si>
  <si>
    <t>Som ansvarig projektledare intygar jag att de uppgifter jag skickat är korrekta.</t>
  </si>
  <si>
    <t>C74</t>
  </si>
  <si>
    <t xml:space="preserve">Muotoilujen tyhjennys moduli - kopioi ja liitä </t>
  </si>
  <si>
    <t>Formatting emptying module - copy and paste</t>
  </si>
  <si>
    <t>Annettujen tietojen perusteella yritys vaikuttaa olevan 
EU-määritelmän mukaan vaikeuksissa oleva 
ja siksi yritys ei ole rahoituskelpoinen.</t>
  </si>
  <si>
    <t>Based on the information provided, the company seems to be 
in difficulty according to the EU definition and therefore 
the company is not eligible for financing.</t>
  </si>
  <si>
    <t>Utifrån de uppgifter som lämnats verkar företaget 
ha problem enligt  EU-definitionen och därför är 
företaget inte berättigat till finansiering.</t>
  </si>
  <si>
    <t>voimassa alkaen pvm</t>
  </si>
  <si>
    <t>valid from date</t>
  </si>
  <si>
    <t>giltig från datum</t>
  </si>
  <si>
    <t>1. Yleistä</t>
  </si>
  <si>
    <t>Jos hakijalla on omistajana muita yrityksiä ja/tai hakijalla on tytäryrityksiä tulee myös niiden omistus selvittää.</t>
  </si>
  <si>
    <t>https://www.businessfinland.fi/suomalaisille-asiakkaille/palvelut/rahoitus/ohjeet-ehdot-ja-lomakkeet/vaikeuksissa-oleva-yritys</t>
  </si>
  <si>
    <t>2. Rakenne</t>
  </si>
  <si>
    <t>Yhtenäinen viiva kuvaa ylintä omistajaa (&gt;50% omistus) ja katkoviivat välillistä omistajaa (20…50% omistus) sekä vähemmistöomistajaa (&lt;20% omistus).</t>
  </si>
  <si>
    <t>Konserni/Group moduulilla kehystetään konsernin muodostavat osat rakennetta.</t>
  </si>
  <si>
    <t>4. Data</t>
  </si>
  <si>
    <t>tytär
 &gt; 50%</t>
  </si>
  <si>
    <t>daughter 
 &gt; 50%</t>
  </si>
  <si>
    <t>dotter
 &gt;50%</t>
  </si>
  <si>
    <t>daughter 
  25% ≤
  ≤ 50%</t>
  </si>
  <si>
    <t>tytär
  25% ≤ 
 ≤ 50%</t>
  </si>
  <si>
    <t>dotter
  25% ≤
  ≤ 50%</t>
  </si>
  <si>
    <t>omistusyhteys-
 yritys
 25% ≤  ≤ 50%</t>
  </si>
  <si>
    <t>partner 
enterprise
 25% ≤  ≤ 50%</t>
  </si>
  <si>
    <t>partner-
företag
 25% ≤  ≤ 50%</t>
  </si>
  <si>
    <t>Yritys</t>
  </si>
  <si>
    <t>987654321-4</t>
  </si>
  <si>
    <t>Partner mother Oy</t>
  </si>
  <si>
    <t>Käyttöohje välilehti</t>
  </si>
  <si>
    <t>B5</t>
  </si>
  <si>
    <t>1. General</t>
  </si>
  <si>
    <t>1. Allmänt</t>
  </si>
  <si>
    <t>D6</t>
  </si>
  <si>
    <t>Mihin taulukon tietoja käytetään?</t>
  </si>
  <si>
    <t>What is the information in the table used for?</t>
  </si>
  <si>
    <t>Vad används informationen i tabellen till?</t>
  </si>
  <si>
    <t>F6</t>
  </si>
  <si>
    <t>Jotta voidaan ymmärtää rahoitusta hakevan yrityksen rakenne, omistajat ja edunsaajat (ns. KYC = tunne asiakkaasi, know your customer).</t>
  </si>
  <si>
    <t>In order to understand the structure, owners and beneficiaries of the company applying for financing (so-called KYC = know your customer).</t>
  </si>
  <si>
    <t>För att förstå strukturen, ägare och förmånstagare till företaget som ansöker om finansiering (så kallad KYC = känner din kund).</t>
  </si>
  <si>
    <t>F7</t>
  </si>
  <si>
    <t>Yrityksen kokoluokan määritykseen.</t>
  </si>
  <si>
    <t>For determining the company's size category.</t>
  </si>
  <si>
    <t>För att bestämma företagets storlekskategori.</t>
  </si>
  <si>
    <t>Yrityksen taloudellisen tilan arviointiin  EU:n valtiontukisäännöissä määriteltyjen kriteerien mukaisesti.</t>
  </si>
  <si>
    <t>For the assessment of the company's financial condition in accordance with the criteria defined in the EU state aid rules.</t>
  </si>
  <si>
    <t>För bedömning av företagets ekonomiska ställning i enlighet med de kriterier som definieras i EU:s regler för statligt stöd.</t>
  </si>
  <si>
    <t>D10</t>
  </si>
  <si>
    <t>Taulukossa on kolme osaa: Yrityksen rakenne, omistajat ja tunnuslukudata</t>
  </si>
  <si>
    <t>D11</t>
  </si>
  <si>
    <t>F11</t>
  </si>
  <si>
    <t>Yrityksen rakenteen kuvaus</t>
  </si>
  <si>
    <t>Company structure</t>
  </si>
  <si>
    <t>Företagsstruktur</t>
  </si>
  <si>
    <t>F12</t>
  </si>
  <si>
    <t>F14</t>
  </si>
  <si>
    <t>F16</t>
  </si>
  <si>
    <t>If the applicant owns other companies and/or the applicant has subsidiaries, their ownership must also be clarified</t>
  </si>
  <si>
    <t>Om sökanden äger andra företag och/eller sökanden har dotterbolag ska även deras ägarförhållanden klargöras.</t>
  </si>
  <si>
    <t>F17</t>
  </si>
  <si>
    <t>Tietoa käytetään edunsaajien tunnistaminen ja edunsaajien äänivallan tunnistaminen (KYC = Know Your Customer).</t>
  </si>
  <si>
    <t>The information is used to identify the beneficiaries and the voting rights of the beneficiaries (KYC = Know Your Customer).</t>
  </si>
  <si>
    <t>Informationen används för att identifiera förmånstagarna och stödmottagarnas rösträtt (KYC = Know Your Customer).</t>
  </si>
  <si>
    <t>D19</t>
  </si>
  <si>
    <t>F19</t>
  </si>
  <si>
    <t>Oleelliset kokoluokka- ja taloustiedot yrityksen koon ja taloudellisen tilan arviointiin  EU:n valtiontukisäännöissä määriteltyjen kriteerien mukaisesti.</t>
  </si>
  <si>
    <t>F20</t>
  </si>
  <si>
    <t>Konserniin kuuluvien yritysten osalta vaikeuksissa olemisen tarkastelu tehdään Business Finlandin asiakasyrityksen osalta sekä konsernin tasolla.</t>
  </si>
  <si>
    <t>Regarding the companies belonging to the group, the examination of being in difficulties is done for Business Finland's client company and at the group level</t>
  </si>
  <si>
    <t>Beträffande de företag som tillhör koncernen görs prövningen av att vara i svårigheter för Business Finlands kundföretag och på koncernnivå.</t>
  </si>
  <si>
    <t>F21</t>
  </si>
  <si>
    <t>Lisätietoa:</t>
  </si>
  <si>
    <t>Addional information:</t>
  </si>
  <si>
    <t>Mera information:</t>
  </si>
  <si>
    <t>https://www.businessfinland.fi/en/for-finnish-customers/services/funding/guidelines-terms-and-forms/firm-in-difficulty</t>
  </si>
  <si>
    <t>https://www.businessfinland.fi/sv/for-finlandska-kunder/tjanster/finansiering/anvisningar-villkor-och-blanketter/foretag-i-svarigheter</t>
  </si>
  <si>
    <t>2. Structure</t>
  </si>
  <si>
    <t>2. Struktur</t>
  </si>
  <si>
    <t>D24</t>
  </si>
  <si>
    <t>F24</t>
  </si>
  <si>
    <t>F25</t>
  </si>
  <si>
    <t>Sivun oikealle puolelle kuvataan yrityksen konserni- ja omistusrakenne moduuleilla ja osoitetaan omistusosuudet moduulit yhdistävillä viivoilla.</t>
  </si>
  <si>
    <t>On the right side of the page, describe the company's group and ownership structure with modules and connecting lines show ownership ratios.</t>
  </si>
  <si>
    <t>Till höger på sidan beskrivs bolagets koncern- och ägarstruktur med moduler och ägarandelarna anges med linjer som förbinder modulerna.</t>
  </si>
  <si>
    <t>F26</t>
  </si>
  <si>
    <t>The solid line depicts the top owner (&gt;50% ownership) and the dotted lines the indirect owner (20...50% ownership) and the minority owner (&lt;20% ownership).</t>
  </si>
  <si>
    <t>Den heldragna linjen visar den högsta ägaren (&gt;50 % ägande) och de prickade linjerna den indirekta ägaren (20...50 % ägande) och minoritetsägaren (&lt;20 % ägande).</t>
  </si>
  <si>
    <t>F27</t>
  </si>
  <si>
    <t>The Group/Group module is used to frame the parts of the structure that make up the group.</t>
  </si>
  <si>
    <t>Grupp/gruppmodulen används för att rama in de delar av strukturen som utgör gruppen.</t>
  </si>
  <si>
    <t>F28</t>
  </si>
  <si>
    <t>B32</t>
  </si>
  <si>
    <t>3. Owners</t>
  </si>
  <si>
    <t>3. Ägare</t>
  </si>
  <si>
    <t>D32</t>
  </si>
  <si>
    <t>F32</t>
  </si>
  <si>
    <t>Osakasluettelot yrityksen rakenteen mukaisista osakkaista. Tarvittavat tiedot ovat Suomen osakeyhtiölain mukaiset osakasluettelon tiedot.</t>
  </si>
  <si>
    <t>Lists of shareholders according to the structure of the company. The necessary information is the information in the list of shareholders according to the Finnish Limited Liability Companies Act.</t>
  </si>
  <si>
    <t>Aktieägarförteckningar enligt bolagets struktur. Den nödvändiga informationen är uppgifterna i aktieägarförteckningen enligt den finska aktiebolagslagen.</t>
  </si>
  <si>
    <t>B35</t>
  </si>
  <si>
    <t>D35</t>
  </si>
  <si>
    <t>F35</t>
  </si>
  <si>
    <t>F36</t>
  </si>
  <si>
    <t>F37</t>
  </si>
  <si>
    <t>Jos yrityksellä on luonnolliset henkilöt omistajina eikä rakenteessa ole tytäryhtiöitä, niin tarvitaan vain hakijayrityksen tiedot.</t>
  </si>
  <si>
    <t>If the company has natural persons as owners and there are no subsidiaries in the structure, then only the information of the applicant company is required.</t>
  </si>
  <si>
    <t>Om bolaget har fysiska personer som ägare och det inte finns några dotterbolag i strukturen krävs endast det sökande bolagets uppgifter.</t>
  </si>
  <si>
    <t>F38</t>
  </si>
  <si>
    <t>F39</t>
  </si>
  <si>
    <t>F40</t>
  </si>
  <si>
    <t>Rivit 12-18, Yrityksen perustiedot.</t>
  </si>
  <si>
    <t>Rows 12-18, Basic information of the company.</t>
  </si>
  <si>
    <t>F41</t>
  </si>
  <si>
    <t>Rivit 21-29, Tuoreet enintään 2 kuukautta vanhat tuloslaskelma- ja tasetiedot nykytilan selvittämiseksi.</t>
  </si>
  <si>
    <t>Rows 21-29, Up to date income statement and balance sheet information, no more than 2 months old, to clarify the current situation.</t>
  </si>
  <si>
    <t>Rader 21-29, Färska resultat- och balansräkningsuppgifter, högst 2 månader gamla, för att klargöra nuläget.</t>
  </si>
  <si>
    <t>F42</t>
  </si>
  <si>
    <t>Rivit 32-42, Yhtiön viimetilikauden yhtiökokouksen vahvistama tilinpäätös.  EU:n valtiontukisäännöissä määriteltyjen laskentamallien vaatimat tunnusluvut.</t>
  </si>
  <si>
    <t>Rows 32-42, Financial statements approved by the company's last financial year's general meeting.  Key figures required by the calculation models defined in the EU state aid rules.</t>
  </si>
  <si>
    <t>Rader 32-42, Bokslut godkänd av bolagets senaste räkenskapsårs bolagsstämma.  Nyckeltal som krävs av de beräkningsmodeller som definieras i EU:s statsstödsregler.</t>
  </si>
  <si>
    <t>F43</t>
  </si>
  <si>
    <t>Rivit 45-55, Yhtiön viimeistä edellisen tilikauden yhtiökokouksen vahvistama tilinpäätös.  EU:n valtiontukisäännöissä määriteltyjen laskentamallien vaatimat tunnusluvut.</t>
  </si>
  <si>
    <t>Rows 45-55, The company's financial statements approved by the general meeting of the last previous fiscal year.  Key figures required by the calculation models defined in the EU state aid rules.</t>
  </si>
  <si>
    <t>Rader 45-55, Bolagets bokslut godkänd av bolagsstämman föregående räkenskapsår.  Nyckeltal som krävs av de beräkningsmodeller som definieras i EU:s statsstödsregler.</t>
  </si>
  <si>
    <t>F44</t>
  </si>
  <si>
    <t>G40</t>
  </si>
  <si>
    <t>G41</t>
  </si>
  <si>
    <t>G42</t>
  </si>
  <si>
    <t>G43</t>
  </si>
  <si>
    <t>G44</t>
  </si>
  <si>
    <t>Key figures marked with an asterisk are only required for large companies according to the EU company size definition, with more than 250 employees, and either an annual turnover of more than €50 million or a balance sheet total of more than €43 million.</t>
  </si>
  <si>
    <t>Nyckeltal markerade med en asterisk krävs endast för stora företag enligt EU:s företagsstorleksdefinition, med fler än 250 anställda, och antingen en årlig omsättning på över 50 miljoner euro eller en balansomslutning på mer än 43 miljoner euro.</t>
  </si>
  <si>
    <t xml:space="preserve">       Valitse kieli, Select a language, Välj språk</t>
  </si>
  <si>
    <t>1.</t>
  </si>
  <si>
    <t>2.</t>
  </si>
  <si>
    <t>3.</t>
  </si>
  <si>
    <t>The table has three parts: Company structure, owners and key figure data</t>
  </si>
  <si>
    <t>Tabellen har tre delar: Bolagsstruktur, ägare och nyckeltalsdata</t>
  </si>
  <si>
    <t>Tällä info-sivulla on ohjeita taulukon käyttöön ja perusteita sen tarpeelle.  Aloita tutustumalla näihin ohjeisiin!</t>
  </si>
  <si>
    <t>Den här info-sidan innehåller instruktioner för hur du använder tabellen och skäl för dess behov. Kom igång genom att kolla in dessa instruktioner!</t>
  </si>
  <si>
    <t>This info-page contains instructions for using the table and reasons for its need. Get started by checking out these instructions!</t>
  </si>
  <si>
    <t>This page explains the applicant company's shareholders and the applicant company's holdings.</t>
  </si>
  <si>
    <t>Denna sida förklarar det sökande företagets aktieägare och det sökande företagets innehav.</t>
  </si>
  <si>
    <t>Tällä sivulla selvitetään hakijayrityksen osakkaat ja hakijayrityksen omistukset.</t>
  </si>
  <si>
    <t>Sivulla on kaksi osaa. Vasemmalla harmaalla pohjalla on moduuleja, joiden avulla esitetään kunkin omistajan tiedot. Omistaja on luonnollinen henkilö tai juridinen yhteisö.</t>
  </si>
  <si>
    <t>Sidan har två delar. På den vänstra grå bakgrunden finns moduler som visar information om varje ägare. Ägaren är en fysisk person eller juridisk person.</t>
  </si>
  <si>
    <t>The page has two parts. On the left gray background there are modules that are used to explain the information of each owner. The owner is a natural person or legal entity.</t>
  </si>
  <si>
    <t>Sivun alaosassa on kolme malliesimerkkiä erilaisista yritysrakenteista ja niiden kuvaamisesta.</t>
  </si>
  <si>
    <t>At the end of the page there are three sample examples of different company structures and their descriptions.</t>
  </si>
  <si>
    <t>I slutet av sidan finns tre exempel på olika företagsstrukturer och deras beskrivningar.</t>
  </si>
  <si>
    <t>Osakasluettelo, yksi tai useampia riippuen yrityksen rakenteesta (tiedot Osakeyhtiölaki 3 luku 3§ ja 15§ mukaisesti)</t>
  </si>
  <si>
    <t>Shareholder list, one or more depending on the structure of the company (according to Limited Companies Act Chapter 3 § 3 and § 15)</t>
  </si>
  <si>
    <t>Aktieägarförteckning, en eller flera beroende på bolagets struktur (Enligt Aktiebolagslagen 3 kap. 3 § och 15 §).</t>
  </si>
  <si>
    <t>Hakijayritys on taulukon sarakkeissa D ja E. Omistusketjun ja tytäryhtiöiden tiedot esitetään yritys- ja konsernirakenteen mukaan.</t>
  </si>
  <si>
    <t>The applicant company is in columns D and E of the table. Information on the chain of ownership and subsidiaries is presented according to company and group structure.</t>
  </si>
  <si>
    <t>Sökande bolag finns i kolumnerna D och E i tabellen. Information om ägarkedjan och dotterbolagen presenteras enligt bolags- och koncernstruktur.</t>
  </si>
  <si>
    <t>Taulukon riveillä on seuraavat tiedot:</t>
  </si>
  <si>
    <t>The rows of the table have the following information:</t>
  </si>
  <si>
    <t>Raderna i tabellen har följande information:</t>
  </si>
  <si>
    <t>Partner daughter Oy</t>
  </si>
  <si>
    <t>Partner daughter2 Oy</t>
  </si>
  <si>
    <t>§</t>
  </si>
  <si>
    <t xml:space="preserve">        &lt;---    Valitse kieli, Select a language, Välj språk</t>
  </si>
  <si>
    <t>3. Omistajat - owners-välilehti</t>
  </si>
  <si>
    <t>Rakenne - välilehti "structure"</t>
  </si>
  <si>
    <t>Osakasluettelo(t) - välilehti "owners"</t>
  </si>
  <si>
    <t>Kokoluokka- ja taloustiedot - välilehti "data"</t>
  </si>
  <si>
    <t>Shareholder list(s) - sheet "owners"</t>
  </si>
  <si>
    <t>Structure - sheet "structure"</t>
  </si>
  <si>
    <t>Tiedosto on jo vanha. Ole hyvä ja tarkista löytyykö uudempi versio Business Finlandin verkkosivuilta.</t>
  </si>
  <si>
    <t>The file is already old. Please check if there is a newer version on Business Finland's website.</t>
  </si>
  <si>
    <t>Filen är redan gammal. Kontrollera om det finns en nyare version på Business Finlands webbplats.</t>
  </si>
  <si>
    <t>Lomakkeiden vanhentumisaika on asetettu soluun infoV1</t>
  </si>
  <si>
    <t>sen jälkeen tulee teksti vanhentumisesta esiin.</t>
  </si>
  <si>
    <t>Struktur - flik "structure"</t>
  </si>
  <si>
    <t>Aktieägarförteckning(ar) - flik "owners"</t>
  </si>
  <si>
    <t>Storlekskategori och finansiell information - flik "data"</t>
  </si>
  <si>
    <t>Tähdellä merkityt tunnusluvut tarvitaan vain EU:n yrityskokomäärityksen mukaisilta suurit yrityksiltä, joiden henkilömäärä on yli 250 henkilöä, ja joko vuosiliikevaihto yli 50 M€ tai taseen loppusumma yli 43M€.</t>
  </si>
  <si>
    <t>BLANKETET KAN VARA INAKTUELLT - HÄMTA EN NY VERSION PÅ BUSINESS FINLANDS WEBBPLATS!</t>
  </si>
  <si>
    <t>Epostadress</t>
  </si>
  <si>
    <t>Ohje: Valitse laatikon solut - kopio - ja liitä uuteen paikkaan</t>
  </si>
  <si>
    <t>Rakenna yhtiösi konserni- ja omistusrakenne alla olevilla moduleilla</t>
  </si>
  <si>
    <t>Lisää osia tarpeen mukaan, poista muotoilut kopiomalla tyhjä moduli päälle</t>
  </si>
  <si>
    <t>Katso rakenne-esimerkit alla riveillä 100, 130 ja 190</t>
  </si>
  <si>
    <t>Ytterst verklig ägare - juridisk enhet</t>
  </si>
  <si>
    <t>Mellanliggande verklig ägare - juridisk enhet</t>
  </si>
  <si>
    <t>Se exempelstrukturer nedan på raderna 100, 130 och 190</t>
  </si>
  <si>
    <t>See example structures below on lines 100, 130 and 190</t>
  </si>
  <si>
    <t>Add parts as needed, remove formatting by copying the empty module over</t>
  </si>
  <si>
    <t>Build your company's group and ownership structure with the modules below</t>
  </si>
  <si>
    <t>Bygg ditt företags koncern- och ägarstruktur med modulerna nedan</t>
  </si>
  <si>
    <t>Lägg till delar efter behov, ta bort formatering genom att kopiera över den tomma modulen</t>
  </si>
  <si>
    <t>Tömningsmodul för radering av moduler - kopiera och klistra in</t>
  </si>
  <si>
    <t>DOTTERBOLAG &gt;50%</t>
  </si>
  <si>
    <t>ASSOCIERAT BOLAG 25-50%</t>
  </si>
  <si>
    <t>Förteckning över aktieägare i aktiebolaget</t>
  </si>
  <si>
    <t>Size category and Financial data - sheet "data"</t>
  </si>
  <si>
    <t>Relevant storlekskategori och finansiell information för att utvärdera företagets storlek och finansiella ställning i enlighet med kriterierna som definieras i EU:s statsstödsregler.</t>
  </si>
  <si>
    <t>Relevant size category  and financial information for evaluating the company's size category and financial condition in accordance with the criteria defined in the EU state aid rules</t>
  </si>
  <si>
    <t>Taulukon data-sivulla kerätään tiedot hakijayrityksen, sen tytäryhtiöiden ja omistajayritysten merkittävimmistä tunnusluvuista EU:n valtiontukisäännöissä määriteltyjen kriteerien mukaisesti.</t>
  </si>
  <si>
    <t>The data page of the table collects information on the most significant key value indicators  of the applicant company, its subsidiaries and owner companies in accordance with the criteria defined in the EU state aid rules.</t>
  </si>
  <si>
    <t>Datasidan i tabellen samlar in information om den viktigaste nyckeltalen om det sökande företaget, dess dotterbolag och ägarföretag i enlighet med kriterierna som definieras i EU:s regler för statligt stöd.</t>
  </si>
  <si>
    <t>Rader 12-18, Grundläggande information om företaget.</t>
  </si>
  <si>
    <t>oma pääoma 
+ pääomalainat
 (OYL 12 Luku), €</t>
  </si>
  <si>
    <t>own capital 
+ capital loans 
(Finnish OYL 12 Luku), €</t>
  </si>
  <si>
    <t>eget kapital 
+ kapitallån
 (ABL 12 kapitel), €</t>
  </si>
  <si>
    <t>versio v1.5</t>
  </si>
  <si>
    <t>C72</t>
  </si>
  <si>
    <t>osakkuusyritys = omistusyhteysyritys tyttärenä</t>
  </si>
  <si>
    <t>associated company = ownership connection company as a daughter</t>
  </si>
  <si>
    <t>intressebolag = ägarkopplingsbolag som dotter</t>
  </si>
  <si>
    <t>Pieni henkilöomisteinen konserni</t>
  </si>
  <si>
    <t>Konserni, jossa pääomistajalla sekä suoraa että epäsuoraa omistusta ja osakkuusyhtiö</t>
  </si>
  <si>
    <t>Konserni, jossa moniportainen haaroittuva rakenne</t>
  </si>
  <si>
    <t>A small privately owned group</t>
  </si>
  <si>
    <t>En liten privatägd grupp</t>
  </si>
  <si>
    <t>En koncern där huvudägaren har både direkt och indirekt ägande och ett intressebolag</t>
  </si>
  <si>
    <t>A group in which the main owner has both direct and indirect ownership and an associated company</t>
  </si>
  <si>
    <t>A group with a multi-level ownership and branching structure</t>
  </si>
  <si>
    <t>En grupp med ägarstruktur på flera nivåer</t>
  </si>
  <si>
    <t>versio V1.6</t>
  </si>
  <si>
    <t>versio v1.6</t>
  </si>
  <si>
    <t>all shareholders must be listed; if there are many, submit a separate up-to-date list of shareholders</t>
  </si>
  <si>
    <t>kaikki osakkaat kerrottava; jos on paljon, toimita erillinen ajantasainen osakasluettelo</t>
  </si>
  <si>
    <t xml:space="preserve">meddela alla aktieägare; ifal många aktieägare, bilaga en uppdaterad förteckning över aktieägare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</si>
</sst>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
  </numFmts>
  <fonts count="35" x14ac:knownFonts="1">
    <font>
      <sz val="11"/>
      <color theme="1"/>
      <name val="Calibri"/>
      <family val="2"/>
      <scheme val="minor"/>
    </font>
    <font>
      <sz val="10"/>
      <color theme="1"/>
      <name val="Calibri"/>
      <family val="2"/>
      <scheme val="minor"/>
    </font>
    <font>
      <sz val="14"/>
      <color theme="1"/>
      <name val="Calibri"/>
      <family val="2"/>
      <scheme val="minor"/>
    </font>
    <font>
      <sz val="16"/>
      <color theme="1"/>
      <name val="Calibri"/>
      <family val="2"/>
      <scheme val="minor"/>
    </font>
    <font>
      <b/>
      <sz val="11"/>
      <color theme="1"/>
      <name val="Calibri"/>
      <family val="2"/>
      <scheme val="minor"/>
    </font>
    <font>
      <b/>
      <sz val="14"/>
      <color theme="0"/>
      <name val="Calibri"/>
      <family val="2"/>
      <scheme val="minor"/>
    </font>
    <font>
      <sz val="11"/>
      <color theme="0"/>
      <name val="Calibri"/>
      <family val="2"/>
      <scheme val="minor"/>
    </font>
    <font>
      <sz val="20"/>
      <color theme="1"/>
      <name val="Calibri"/>
      <family val="2"/>
      <scheme val="minor"/>
    </font>
    <font>
      <sz val="24"/>
      <color theme="1"/>
      <name val="Calibri"/>
      <family val="2"/>
      <scheme val="minor"/>
    </font>
    <font>
      <sz val="11"/>
      <color rgb="FFFF0000"/>
      <name val="Calibri"/>
      <family val="2"/>
      <scheme val="minor"/>
    </font>
    <font>
      <sz val="11"/>
      <color theme="4"/>
      <name val="Calibri"/>
      <family val="2"/>
      <scheme val="minor"/>
    </font>
    <font>
      <sz val="28"/>
      <color theme="1"/>
      <name val="Calibri"/>
      <family val="2"/>
      <scheme val="minor"/>
    </font>
    <font>
      <b/>
      <sz val="18"/>
      <color theme="1"/>
      <name val="Calibri"/>
      <family val="2"/>
      <scheme val="minor"/>
    </font>
    <font>
      <sz val="26"/>
      <color theme="1"/>
      <name val="Calibri"/>
      <family val="2"/>
      <scheme val="minor"/>
    </font>
    <font>
      <b/>
      <sz val="24"/>
      <color theme="1"/>
      <name val="Calibri"/>
      <family val="2"/>
      <scheme val="minor"/>
    </font>
    <font>
      <sz val="12"/>
      <color theme="1"/>
      <name val="Calibri"/>
      <family val="2"/>
      <scheme val="minor"/>
    </font>
    <font>
      <sz val="12"/>
      <color theme="0"/>
      <name val="Calibri"/>
      <family val="2"/>
      <scheme val="minor"/>
    </font>
    <font>
      <b/>
      <sz val="14"/>
      <color theme="1"/>
      <name val="Calibri"/>
      <family val="2"/>
      <scheme val="minor"/>
    </font>
    <font>
      <b/>
      <sz val="11"/>
      <color rgb="FFFF0000"/>
      <name val="Calibri"/>
      <family val="2"/>
      <scheme val="minor"/>
    </font>
    <font>
      <b/>
      <sz val="26"/>
      <color theme="1"/>
      <name val="Calibri"/>
      <family val="2"/>
      <scheme val="minor"/>
    </font>
    <font>
      <sz val="16"/>
      <color theme="7" tint="-0.249977111117893"/>
      <name val="Calibri"/>
      <family val="2"/>
      <scheme val="minor"/>
    </font>
    <font>
      <sz val="16"/>
      <color rgb="FF00B050"/>
      <name val="Calibri"/>
      <family val="2"/>
      <scheme val="minor"/>
    </font>
    <font>
      <sz val="16"/>
      <color rgb="FFFF0000"/>
      <name val="Calibri"/>
      <family val="2"/>
      <scheme val="minor"/>
    </font>
    <font>
      <sz val="16"/>
      <name val="Calibri"/>
      <family val="2"/>
      <scheme val="minor"/>
    </font>
    <font>
      <b/>
      <sz val="12"/>
      <color theme="1"/>
      <name val="Calibri"/>
      <family val="2"/>
      <scheme val="minor"/>
    </font>
    <font>
      <b/>
      <sz val="12"/>
      <color theme="0"/>
      <name val="Calibri"/>
      <family val="2"/>
      <scheme val="minor"/>
    </font>
    <font>
      <sz val="11"/>
      <color theme="6" tint="0.79998168889431442"/>
      <name val="Calibri"/>
      <family val="2"/>
      <scheme val="minor"/>
    </font>
    <font>
      <sz val="20"/>
      <name val="Calibri"/>
      <family val="2"/>
      <scheme val="minor"/>
    </font>
    <font>
      <u/>
      <sz val="11"/>
      <color theme="10"/>
      <name val="Calibri"/>
      <family val="2"/>
      <scheme val="minor"/>
    </font>
    <font>
      <b/>
      <sz val="11"/>
      <name val="Calibri"/>
      <family val="2"/>
      <scheme val="minor"/>
    </font>
    <font>
      <sz val="11"/>
      <name val="Calibri"/>
      <family val="2"/>
      <scheme val="minor"/>
    </font>
    <font>
      <sz val="11"/>
      <color theme="0" tint="-0.14999847407452621"/>
      <name val="Calibri"/>
      <family val="2"/>
      <scheme val="minor"/>
    </font>
    <font>
      <sz val="12"/>
      <color theme="0" tint="-0.14999847407452621"/>
      <name val="Calibri"/>
      <family val="2"/>
      <scheme val="minor"/>
    </font>
    <font>
      <b/>
      <sz val="12"/>
      <color rgb="FFFF0000"/>
      <name val="Calibri"/>
      <family val="2"/>
      <scheme val="minor"/>
    </font>
    <font>
      <b/>
      <sz val="16"/>
      <color theme="1"/>
      <name val="Calibri"/>
      <family val="2"/>
      <scheme val="minor"/>
    </font>
  </fonts>
  <fills count="23">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2"/>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rgb="FF92D050"/>
        <bgColor indexed="64"/>
      </patternFill>
    </fill>
    <fill>
      <patternFill patternType="solid">
        <fgColor theme="0"/>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4"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Dashed">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style="thin">
        <color indexed="64"/>
      </left>
      <right style="mediumDashed">
        <color indexed="64"/>
      </right>
      <top style="mediumDashed">
        <color indexed="64"/>
      </top>
      <bottom style="thin">
        <color indexed="64"/>
      </bottom>
      <diagonal/>
    </border>
    <border>
      <left/>
      <right style="mediumDashed">
        <color indexed="64"/>
      </right>
      <top style="thin">
        <color indexed="64"/>
      </top>
      <bottom style="thin">
        <color indexed="64"/>
      </bottom>
      <diagonal/>
    </border>
    <border>
      <left style="mediumDashed">
        <color indexed="64"/>
      </left>
      <right/>
      <top style="thin">
        <color indexed="64"/>
      </top>
      <bottom style="thin">
        <color indexed="64"/>
      </bottom>
      <diagonal/>
    </border>
    <border>
      <left style="mediumDashed">
        <color indexed="64"/>
      </left>
      <right/>
      <top style="thin">
        <color indexed="64"/>
      </top>
      <bottom style="mediumDashed">
        <color indexed="64"/>
      </bottom>
      <diagonal/>
    </border>
    <border>
      <left/>
      <right style="thin">
        <color indexed="64"/>
      </right>
      <top style="thin">
        <color indexed="64"/>
      </top>
      <bottom style="mediumDashed">
        <color indexed="64"/>
      </bottom>
      <diagonal/>
    </border>
    <border>
      <left style="thin">
        <color indexed="64"/>
      </left>
      <right/>
      <top style="thin">
        <color indexed="64"/>
      </top>
      <bottom style="mediumDashed">
        <color indexed="64"/>
      </bottom>
      <diagonal/>
    </border>
    <border>
      <left/>
      <right style="mediumDashed">
        <color indexed="64"/>
      </right>
      <top style="thin">
        <color indexed="64"/>
      </top>
      <bottom style="mediumDashed">
        <color indexed="64"/>
      </bottom>
      <diagonal/>
    </border>
    <border>
      <left style="mediumDashed">
        <color indexed="64"/>
      </left>
      <right/>
      <top style="mediumDashed">
        <color indexed="64"/>
      </top>
      <bottom style="thin">
        <color indexed="64"/>
      </bottom>
      <diagonal/>
    </border>
    <border>
      <left/>
      <right/>
      <top style="mediumDashed">
        <color indexed="64"/>
      </top>
      <bottom style="thin">
        <color indexed="64"/>
      </bottom>
      <diagonal/>
    </border>
    <border>
      <left/>
      <right style="mediumDashed">
        <color indexed="64"/>
      </right>
      <top style="mediumDashed">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28" fillId="0" borderId="0" applyNumberFormat="0" applyFill="0" applyBorder="0" applyAlignment="0" applyProtection="0"/>
  </cellStyleXfs>
  <cellXfs count="393">
    <xf numFmtId="0" fontId="0" fillId="0" borderId="0" xfId="0"/>
    <xf numFmtId="0" fontId="0" fillId="0" borderId="1" xfId="0" applyBorder="1"/>
    <xf numFmtId="0" fontId="0" fillId="3" borderId="1" xfId="0" applyFill="1" applyBorder="1"/>
    <xf numFmtId="0" fontId="0" fillId="0" borderId="0" xfId="0" applyAlignment="1">
      <alignment horizontal="left"/>
    </xf>
    <xf numFmtId="0" fontId="0" fillId="0" borderId="0" xfId="0" applyAlignment="1">
      <alignment horizontal="center"/>
    </xf>
    <xf numFmtId="0" fontId="0" fillId="0" borderId="0" xfId="0" applyAlignment="1">
      <alignment wrapText="1"/>
    </xf>
    <xf numFmtId="0" fontId="7" fillId="0" borderId="0" xfId="0" applyFont="1"/>
    <xf numFmtId="9" fontId="0" fillId="0" borderId="1" xfId="0" applyNumberFormat="1" applyBorder="1"/>
    <xf numFmtId="0" fontId="10" fillId="0" borderId="0" xfId="0" applyFont="1"/>
    <xf numFmtId="14" fontId="10" fillId="0" borderId="0" xfId="0" applyNumberFormat="1" applyFont="1"/>
    <xf numFmtId="0" fontId="11" fillId="0" borderId="0" xfId="0" applyFont="1"/>
    <xf numFmtId="9" fontId="0" fillId="0" borderId="0" xfId="0" applyNumberFormat="1"/>
    <xf numFmtId="9" fontId="0" fillId="0" borderId="0" xfId="0" applyNumberFormat="1" applyAlignment="1">
      <alignment horizontal="center"/>
    </xf>
    <xf numFmtId="9" fontId="0" fillId="0" borderId="0" xfId="0" applyNumberFormat="1" applyAlignment="1">
      <alignment horizontal="left" indent="1"/>
    </xf>
    <xf numFmtId="0" fontId="12" fillId="0" borderId="0" xfId="0" applyFont="1"/>
    <xf numFmtId="9" fontId="0" fillId="0" borderId="27" xfId="0" applyNumberFormat="1" applyBorder="1"/>
    <xf numFmtId="0" fontId="13" fillId="0" borderId="0" xfId="0" applyFont="1"/>
    <xf numFmtId="0" fontId="14" fillId="0" borderId="0" xfId="0" applyFont="1"/>
    <xf numFmtId="0" fontId="6" fillId="0" borderId="0" xfId="0" applyFont="1"/>
    <xf numFmtId="0" fontId="3" fillId="0" borderId="0" xfId="0" applyFont="1"/>
    <xf numFmtId="0" fontId="0" fillId="0" borderId="2" xfId="0" applyBorder="1" applyAlignment="1">
      <alignment horizontal="center"/>
    </xf>
    <xf numFmtId="0" fontId="0" fillId="0" borderId="14" xfId="0" applyBorder="1" applyAlignment="1">
      <alignment horizontal="center"/>
    </xf>
    <xf numFmtId="0" fontId="0" fillId="0" borderId="12" xfId="0" applyBorder="1" applyAlignment="1">
      <alignment horizontal="center"/>
    </xf>
    <xf numFmtId="14" fontId="0" fillId="0" borderId="0" xfId="0" applyNumberFormat="1"/>
    <xf numFmtId="0" fontId="0" fillId="0" borderId="1" xfId="0" applyBorder="1" applyAlignment="1">
      <alignment horizontal="center"/>
    </xf>
    <xf numFmtId="0" fontId="0" fillId="0" borderId="1" xfId="0" applyBorder="1" applyAlignment="1">
      <alignment horizontal="left" indent="1"/>
    </xf>
    <xf numFmtId="0" fontId="16" fillId="0" borderId="0" xfId="0" applyFont="1"/>
    <xf numFmtId="0" fontId="17" fillId="0" borderId="0" xfId="0" applyFont="1" applyAlignment="1">
      <alignment vertical="center"/>
    </xf>
    <xf numFmtId="0" fontId="0" fillId="3" borderId="1" xfId="0" applyFill="1" applyBorder="1" applyAlignment="1">
      <alignment horizontal="left" indent="1"/>
    </xf>
    <xf numFmtId="0" fontId="0" fillId="3" borderId="1" xfId="0" applyFill="1" applyBorder="1" applyAlignment="1">
      <alignment horizontal="center"/>
    </xf>
    <xf numFmtId="0" fontId="0" fillId="3" borderId="1" xfId="0" applyFill="1" applyBorder="1" applyAlignment="1">
      <alignment wrapText="1"/>
    </xf>
    <xf numFmtId="9" fontId="0" fillId="0" borderId="1" xfId="0" applyNumberFormat="1" applyBorder="1" applyAlignment="1">
      <alignment horizontal="right" indent="1"/>
    </xf>
    <xf numFmtId="0" fontId="0" fillId="11" borderId="1" xfId="0" applyFill="1" applyBorder="1" applyAlignment="1">
      <alignment horizontal="right" indent="1"/>
    </xf>
    <xf numFmtId="0" fontId="0" fillId="0" borderId="0" xfId="0" applyAlignment="1">
      <alignment horizontal="right" indent="1"/>
    </xf>
    <xf numFmtId="9" fontId="0" fillId="0" borderId="1" xfId="0" quotePrefix="1" applyNumberFormat="1" applyBorder="1" applyAlignment="1">
      <alignment horizontal="right" indent="1"/>
    </xf>
    <xf numFmtId="9" fontId="0" fillId="0" borderId="0" xfId="0" applyNumberFormat="1" applyAlignment="1">
      <alignment horizontal="right" indent="1"/>
    </xf>
    <xf numFmtId="14" fontId="0" fillId="0" borderId="1" xfId="0" applyNumberFormat="1" applyBorder="1" applyAlignment="1">
      <alignment horizontal="center"/>
    </xf>
    <xf numFmtId="0" fontId="0" fillId="3" borderId="1" xfId="0" applyFill="1" applyBorder="1" applyAlignment="1">
      <alignment horizontal="left" wrapText="1" indent="1"/>
    </xf>
    <xf numFmtId="0" fontId="0" fillId="3" borderId="1" xfId="0" applyFill="1" applyBorder="1" applyAlignment="1">
      <alignment horizontal="center" wrapText="1"/>
    </xf>
    <xf numFmtId="0" fontId="0" fillId="0" borderId="1" xfId="0" quotePrefix="1" applyBorder="1"/>
    <xf numFmtId="14" fontId="0" fillId="0" borderId="1" xfId="0" applyNumberFormat="1" applyBorder="1" applyAlignment="1">
      <alignment horizontal="right" indent="1"/>
    </xf>
    <xf numFmtId="0" fontId="0" fillId="0" borderId="1" xfId="0" applyBorder="1" applyAlignment="1">
      <alignment horizontal="right" indent="1"/>
    </xf>
    <xf numFmtId="3" fontId="0" fillId="0" borderId="0" xfId="0" applyNumberFormat="1" applyAlignment="1">
      <alignment horizontal="right" indent="1"/>
    </xf>
    <xf numFmtId="0" fontId="0" fillId="0" borderId="27" xfId="0" applyBorder="1" applyAlignment="1">
      <alignment horizontal="center"/>
    </xf>
    <xf numFmtId="3" fontId="0" fillId="0" borderId="1" xfId="0" applyNumberFormat="1" applyBorder="1" applyAlignment="1">
      <alignment horizontal="right" indent="1"/>
    </xf>
    <xf numFmtId="14" fontId="0" fillId="15" borderId="1" xfId="0" applyNumberFormat="1" applyFill="1" applyBorder="1" applyAlignment="1">
      <alignment horizontal="center" vertical="center"/>
    </xf>
    <xf numFmtId="14" fontId="0" fillId="3" borderId="1" xfId="0" applyNumberFormat="1" applyFill="1" applyBorder="1" applyAlignment="1">
      <alignment horizontal="center" vertical="center"/>
    </xf>
    <xf numFmtId="0" fontId="4" fillId="0" borderId="0" xfId="0" applyFont="1"/>
    <xf numFmtId="49" fontId="0" fillId="0" borderId="0" xfId="0" applyNumberFormat="1"/>
    <xf numFmtId="0" fontId="0" fillId="3" borderId="1" xfId="0" applyFill="1" applyBorder="1" applyAlignment="1">
      <alignment vertical="center"/>
    </xf>
    <xf numFmtId="0" fontId="0" fillId="3" borderId="1" xfId="0" applyFill="1" applyBorder="1" applyAlignment="1">
      <alignment horizontal="left" vertical="center" wrapText="1" indent="1"/>
    </xf>
    <xf numFmtId="0" fontId="0" fillId="3" borderId="1" xfId="0" applyFill="1" applyBorder="1" applyAlignment="1">
      <alignment horizontal="left" vertical="center" inden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left" wrapText="1" indent="1"/>
    </xf>
    <xf numFmtId="3" fontId="0" fillId="0" borderId="0" xfId="0" applyNumberFormat="1"/>
    <xf numFmtId="0" fontId="0" fillId="7" borderId="24" xfId="0" applyFill="1" applyBorder="1"/>
    <xf numFmtId="0" fontId="0" fillId="7" borderId="23" xfId="0" applyFill="1" applyBorder="1"/>
    <xf numFmtId="0" fontId="0" fillId="7" borderId="44" xfId="0" applyFill="1" applyBorder="1"/>
    <xf numFmtId="0" fontId="0" fillId="7" borderId="22" xfId="0" applyFill="1" applyBorder="1"/>
    <xf numFmtId="0" fontId="3" fillId="7" borderId="0" xfId="0" applyFont="1" applyFill="1"/>
    <xf numFmtId="0" fontId="0" fillId="7" borderId="0" xfId="0" applyFill="1"/>
    <xf numFmtId="0" fontId="0" fillId="7" borderId="45" xfId="0" applyFill="1" applyBorder="1"/>
    <xf numFmtId="0" fontId="0" fillId="7" borderId="26" xfId="0" applyFill="1" applyBorder="1"/>
    <xf numFmtId="0" fontId="0" fillId="7" borderId="25" xfId="0" applyFill="1" applyBorder="1"/>
    <xf numFmtId="0" fontId="0" fillId="7" borderId="41" xfId="0" applyFill="1" applyBorder="1"/>
    <xf numFmtId="0" fontId="0" fillId="0" borderId="25" xfId="0" applyBorder="1" applyAlignment="1">
      <alignment vertical="center"/>
    </xf>
    <xf numFmtId="0" fontId="0" fillId="6" borderId="0" xfId="0" applyFill="1" applyAlignment="1">
      <alignment horizontal="center" vertical="center"/>
    </xf>
    <xf numFmtId="1" fontId="0" fillId="6" borderId="0" xfId="0" applyNumberFormat="1" applyFill="1" applyAlignment="1">
      <alignment horizontal="center" vertical="center"/>
    </xf>
    <xf numFmtId="0" fontId="0" fillId="18" borderId="0" xfId="0" applyFill="1" applyAlignment="1">
      <alignment horizontal="center" vertical="center"/>
    </xf>
    <xf numFmtId="0" fontId="0" fillId="0" borderId="0" xfId="0" applyAlignment="1">
      <alignment horizontal="left" indent="1"/>
    </xf>
    <xf numFmtId="0" fontId="0" fillId="0" borderId="0" xfId="0" applyAlignment="1">
      <alignment horizontal="left" wrapText="1" indent="1"/>
    </xf>
    <xf numFmtId="0" fontId="4" fillId="0" borderId="0" xfId="0" applyFont="1" applyAlignment="1">
      <alignment horizontal="left" wrapText="1" indent="1"/>
    </xf>
    <xf numFmtId="0" fontId="4" fillId="18" borderId="0" xfId="0" applyFont="1" applyFill="1"/>
    <xf numFmtId="0" fontId="0" fillId="2" borderId="1" xfId="0" applyFill="1" applyBorder="1" applyAlignment="1">
      <alignment horizontal="center" vertical="center" wrapText="1"/>
    </xf>
    <xf numFmtId="0" fontId="0" fillId="11" borderId="0" xfId="0" applyFill="1"/>
    <xf numFmtId="0" fontId="19" fillId="0" borderId="0" xfId="0" applyFont="1"/>
    <xf numFmtId="0" fontId="15" fillId="7" borderId="0" xfId="0" applyFont="1" applyFill="1"/>
    <xf numFmtId="0" fontId="20" fillId="7" borderId="0" xfId="0" applyFont="1" applyFill="1"/>
    <xf numFmtId="0" fontId="21" fillId="7" borderId="0" xfId="0" applyFont="1" applyFill="1"/>
    <xf numFmtId="0" fontId="15" fillId="0" borderId="1" xfId="0" applyFont="1" applyBorder="1" applyAlignment="1">
      <alignment horizontal="left" indent="1"/>
    </xf>
    <xf numFmtId="0" fontId="15" fillId="0" borderId="1" xfId="0" applyFont="1" applyBorder="1" applyAlignment="1">
      <alignment horizontal="center"/>
    </xf>
    <xf numFmtId="14" fontId="15" fillId="0" borderId="1" xfId="0" applyNumberFormat="1" applyFont="1" applyBorder="1" applyAlignment="1">
      <alignment horizontal="left" indent="1"/>
    </xf>
    <xf numFmtId="9" fontId="15" fillId="0" borderId="1" xfId="0" applyNumberFormat="1" applyFont="1" applyBorder="1" applyAlignment="1">
      <alignment horizontal="left" indent="1"/>
    </xf>
    <xf numFmtId="14" fontId="15" fillId="2" borderId="1" xfId="0" applyNumberFormat="1" applyFont="1" applyFill="1" applyBorder="1" applyAlignment="1">
      <alignment horizontal="center" vertical="center"/>
    </xf>
    <xf numFmtId="0" fontId="15" fillId="0" borderId="27" xfId="0" applyFont="1" applyBorder="1" applyAlignment="1">
      <alignment horizontal="center"/>
    </xf>
    <xf numFmtId="0" fontId="15" fillId="0" borderId="1" xfId="0" applyFont="1" applyBorder="1" applyAlignment="1">
      <alignment horizontal="right" indent="1"/>
    </xf>
    <xf numFmtId="3" fontId="15" fillId="0" borderId="1" xfId="0" applyNumberFormat="1" applyFont="1" applyBorder="1" applyAlignment="1">
      <alignment horizontal="right" indent="1"/>
    </xf>
    <xf numFmtId="14" fontId="15" fillId="3" borderId="1" xfId="0" applyNumberFormat="1" applyFont="1" applyFill="1" applyBorder="1" applyAlignment="1">
      <alignment horizontal="center" vertical="center"/>
    </xf>
    <xf numFmtId="14" fontId="15" fillId="15" borderId="1" xfId="0" applyNumberFormat="1" applyFont="1" applyFill="1" applyBorder="1" applyAlignment="1">
      <alignment horizontal="center" vertical="center"/>
    </xf>
    <xf numFmtId="0" fontId="0" fillId="17" borderId="0" xfId="0" applyFill="1"/>
    <xf numFmtId="0" fontId="0" fillId="17" borderId="0" xfId="0" applyFill="1" applyProtection="1">
      <protection locked="0"/>
    </xf>
    <xf numFmtId="0" fontId="6" fillId="17" borderId="0" xfId="0" applyFont="1" applyFill="1"/>
    <xf numFmtId="0" fontId="26" fillId="17" borderId="0" xfId="0" applyFont="1" applyFill="1"/>
    <xf numFmtId="0" fontId="16" fillId="17" borderId="0" xfId="0" applyFont="1" applyFill="1"/>
    <xf numFmtId="3" fontId="0" fillId="17" borderId="0" xfId="0" applyNumberFormat="1" applyFill="1" applyAlignment="1">
      <alignment wrapText="1"/>
    </xf>
    <xf numFmtId="0" fontId="3" fillId="17" borderId="0" xfId="0" applyFont="1" applyFill="1"/>
    <xf numFmtId="0" fontId="15" fillId="17" borderId="0" xfId="0" applyFont="1" applyFill="1"/>
    <xf numFmtId="0" fontId="3" fillId="17" borderId="0" xfId="0" applyFont="1" applyFill="1" applyAlignment="1">
      <alignment wrapText="1"/>
    </xf>
    <xf numFmtId="3" fontId="15" fillId="17" borderId="0" xfId="0" applyNumberFormat="1" applyFont="1" applyFill="1" applyAlignment="1">
      <alignment horizontal="right" indent="1"/>
    </xf>
    <xf numFmtId="3" fontId="0" fillId="17" borderId="0" xfId="0" applyNumberFormat="1" applyFill="1" applyAlignment="1">
      <alignment horizontal="right" indent="1"/>
    </xf>
    <xf numFmtId="3" fontId="15" fillId="17" borderId="0" xfId="0" applyNumberFormat="1" applyFont="1" applyFill="1"/>
    <xf numFmtId="3" fontId="0" fillId="17" borderId="0" xfId="0" applyNumberFormat="1" applyFill="1"/>
    <xf numFmtId="0" fontId="27" fillId="20" borderId="1" xfId="0" quotePrefix="1" applyFont="1" applyFill="1" applyBorder="1" applyAlignment="1">
      <alignment horizontal="center" vertical="center"/>
    </xf>
    <xf numFmtId="0" fontId="28" fillId="0" borderId="0" xfId="1"/>
    <xf numFmtId="0" fontId="30" fillId="11" borderId="0" xfId="0" applyFont="1" applyFill="1"/>
    <xf numFmtId="0" fontId="31" fillId="11" borderId="0" xfId="0" applyFont="1" applyFill="1"/>
    <xf numFmtId="0" fontId="0" fillId="11" borderId="0" xfId="0" applyFill="1" applyAlignment="1">
      <alignment vertical="center"/>
    </xf>
    <xf numFmtId="0" fontId="32" fillId="11" borderId="0" xfId="0" applyFont="1" applyFill="1"/>
    <xf numFmtId="0" fontId="4" fillId="11" borderId="0" xfId="0" applyFont="1" applyFill="1" applyAlignment="1">
      <alignment horizontal="left" indent="1"/>
    </xf>
    <xf numFmtId="0" fontId="0" fillId="0" borderId="0" xfId="0" applyAlignment="1">
      <alignment horizontal="right"/>
    </xf>
    <xf numFmtId="0" fontId="4" fillId="0" borderId="0" xfId="0" applyFont="1" applyAlignment="1">
      <alignment horizontal="right"/>
    </xf>
    <xf numFmtId="0" fontId="0" fillId="7" borderId="0" xfId="0" applyFill="1" applyAlignment="1">
      <alignment horizontal="left" indent="1"/>
    </xf>
    <xf numFmtId="14" fontId="15" fillId="15" borderId="2" xfId="0" applyNumberFormat="1" applyFont="1" applyFill="1" applyBorder="1" applyAlignment="1">
      <alignment horizontal="center" vertical="center"/>
    </xf>
    <xf numFmtId="14" fontId="15" fillId="15" borderId="3" xfId="0" applyNumberFormat="1" applyFont="1" applyFill="1" applyBorder="1" applyAlignment="1">
      <alignment horizontal="center" vertical="center"/>
    </xf>
    <xf numFmtId="14" fontId="15" fillId="3" borderId="2" xfId="0" applyNumberFormat="1" applyFont="1" applyFill="1" applyBorder="1" applyAlignment="1">
      <alignment horizontal="center" vertical="center"/>
    </xf>
    <xf numFmtId="14" fontId="15" fillId="3" borderId="3" xfId="0" applyNumberFormat="1" applyFont="1" applyFill="1" applyBorder="1" applyAlignment="1">
      <alignment horizontal="center" vertical="center"/>
    </xf>
    <xf numFmtId="14" fontId="15" fillId="2" borderId="2" xfId="0" applyNumberFormat="1" applyFont="1" applyFill="1" applyBorder="1" applyAlignment="1">
      <alignment horizontal="center" vertical="center"/>
    </xf>
    <xf numFmtId="14" fontId="15" fillId="2" borderId="3" xfId="0" applyNumberFormat="1" applyFont="1" applyFill="1" applyBorder="1" applyAlignment="1">
      <alignment horizontal="center" vertical="center"/>
    </xf>
    <xf numFmtId="14" fontId="0" fillId="2" borderId="2" xfId="0" applyNumberFormat="1" applyFill="1" applyBorder="1" applyAlignment="1">
      <alignment horizontal="center" vertical="center"/>
    </xf>
    <xf numFmtId="14" fontId="0" fillId="2" borderId="3" xfId="0" applyNumberFormat="1" applyFill="1" applyBorder="1" applyAlignment="1">
      <alignment horizontal="center" vertical="center"/>
    </xf>
    <xf numFmtId="0" fontId="2" fillId="17" borderId="0" xfId="0" applyFont="1" applyFill="1"/>
    <xf numFmtId="0" fontId="2" fillId="0" borderId="1" xfId="0" applyFont="1" applyBorder="1" applyAlignment="1">
      <alignment vertical="center" wrapText="1"/>
    </xf>
    <xf numFmtId="0" fontId="2" fillId="0" borderId="0" xfId="0" applyFont="1" applyAlignment="1">
      <alignment vertical="center"/>
    </xf>
    <xf numFmtId="0" fontId="0" fillId="20" borderId="1" xfId="0" applyFill="1" applyBorder="1"/>
    <xf numFmtId="3" fontId="15" fillId="20" borderId="1" xfId="0" applyNumberFormat="1" applyFont="1" applyFill="1" applyBorder="1" applyAlignment="1">
      <alignment horizontal="right" indent="1"/>
    </xf>
    <xf numFmtId="3" fontId="15" fillId="21" borderId="1" xfId="0" applyNumberFormat="1" applyFont="1" applyFill="1" applyBorder="1" applyAlignment="1">
      <alignment horizontal="right" indent="1"/>
    </xf>
    <xf numFmtId="0" fontId="0" fillId="0" borderId="0" xfId="0" applyAlignment="1">
      <alignment horizontal="left" wrapText="1"/>
    </xf>
    <xf numFmtId="3" fontId="0" fillId="0" borderId="0" xfId="0" applyNumberFormat="1" applyAlignment="1">
      <alignment horizontal="left" wrapText="1"/>
    </xf>
    <xf numFmtId="14" fontId="0" fillId="11" borderId="0" xfId="0" applyNumberFormat="1" applyFill="1"/>
    <xf numFmtId="14" fontId="31" fillId="11" borderId="0" xfId="0" applyNumberFormat="1" applyFont="1" applyFill="1"/>
    <xf numFmtId="0" fontId="9" fillId="0" borderId="0" xfId="0" applyFont="1"/>
    <xf numFmtId="14" fontId="9" fillId="0" borderId="0" xfId="0" applyNumberFormat="1" applyFont="1" applyAlignment="1">
      <alignment horizontal="left"/>
    </xf>
    <xf numFmtId="0" fontId="0" fillId="10" borderId="0" xfId="0" applyFill="1"/>
    <xf numFmtId="0" fontId="0" fillId="10" borderId="0" xfId="0" applyFill="1" applyAlignment="1">
      <alignment wrapText="1"/>
    </xf>
    <xf numFmtId="0" fontId="3" fillId="3" borderId="27" xfId="0" applyFont="1" applyFill="1" applyBorder="1" applyAlignment="1">
      <alignment horizontal="left" indent="1"/>
    </xf>
    <xf numFmtId="0" fontId="3" fillId="3" borderId="1" xfId="0" applyFont="1" applyFill="1" applyBorder="1" applyAlignment="1">
      <alignment horizontal="left" indent="1"/>
    </xf>
    <xf numFmtId="0" fontId="3" fillId="3" borderId="27" xfId="0" applyFont="1" applyFill="1" applyBorder="1" applyAlignment="1">
      <alignment horizontal="left" wrapText="1" indent="1"/>
    </xf>
    <xf numFmtId="0" fontId="3" fillId="3" borderId="1" xfId="0" applyFont="1" applyFill="1" applyBorder="1" applyAlignment="1">
      <alignment horizontal="left" wrapText="1" indent="1"/>
    </xf>
    <xf numFmtId="0" fontId="3" fillId="3" borderId="0" xfId="0" applyFont="1" applyFill="1" applyAlignment="1">
      <alignment wrapText="1"/>
    </xf>
    <xf numFmtId="0" fontId="25" fillId="12" borderId="1" xfId="0" applyFont="1" applyFill="1" applyBorder="1" applyAlignment="1">
      <alignment horizontal="center" vertical="center" wrapText="1"/>
    </xf>
    <xf numFmtId="0" fontId="0" fillId="4" borderId="25" xfId="0" applyFill="1" applyBorder="1" applyAlignment="1">
      <alignment vertical="center"/>
    </xf>
    <xf numFmtId="0" fontId="0" fillId="4" borderId="26" xfId="0" applyFill="1" applyBorder="1" applyAlignment="1">
      <alignment vertical="center"/>
    </xf>
    <xf numFmtId="14" fontId="2" fillId="22" borderId="1" xfId="0" applyNumberFormat="1" applyFont="1" applyFill="1" applyBorder="1" applyAlignment="1">
      <alignment horizontal="left" indent="1"/>
    </xf>
    <xf numFmtId="0" fontId="7" fillId="3" borderId="0" xfId="0" applyFont="1" applyFill="1"/>
    <xf numFmtId="0" fontId="0" fillId="3" borderId="0" xfId="0" applyFill="1"/>
    <xf numFmtId="0" fontId="3" fillId="0" borderId="0" xfId="0" applyFont="1" applyAlignment="1">
      <alignment vertical="top"/>
    </xf>
    <xf numFmtId="9" fontId="0" fillId="3" borderId="1" xfId="0" applyNumberFormat="1" applyFill="1" applyBorder="1" applyAlignment="1">
      <alignment horizontal="right" indent="1"/>
    </xf>
    <xf numFmtId="0" fontId="4" fillId="3" borderId="47" xfId="0" applyFont="1" applyFill="1" applyBorder="1" applyAlignment="1">
      <alignment horizontal="left" indent="1"/>
    </xf>
    <xf numFmtId="0" fontId="34" fillId="3" borderId="1" xfId="0" applyFont="1" applyFill="1" applyBorder="1" applyAlignment="1">
      <alignment horizontal="center" vertical="center"/>
    </xf>
    <xf numFmtId="0" fontId="0" fillId="0" borderId="0" xfId="0" applyAlignment="1">
      <alignment horizontal="left" indent="1"/>
    </xf>
    <xf numFmtId="0" fontId="29" fillId="11" borderId="0" xfId="0" applyFont="1" applyFill="1" applyAlignment="1">
      <alignment horizontal="center"/>
    </xf>
    <xf numFmtId="0" fontId="3" fillId="3" borderId="2"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3" xfId="0" applyFont="1" applyFill="1" applyBorder="1" applyAlignment="1">
      <alignment horizontal="center" vertical="center"/>
    </xf>
    <xf numFmtId="0" fontId="7" fillId="0" borderId="0" xfId="0" applyFont="1" applyAlignment="1">
      <alignment horizontal="left" vertical="top" indent="1"/>
    </xf>
    <xf numFmtId="0" fontId="17" fillId="11" borderId="0" xfId="0" applyFont="1" applyFill="1" applyAlignment="1">
      <alignment horizontal="left" indent="1"/>
    </xf>
    <xf numFmtId="0" fontId="0" fillId="4" borderId="26" xfId="0" applyFill="1" applyBorder="1" applyAlignment="1">
      <alignment vertical="center"/>
    </xf>
    <xf numFmtId="0" fontId="0" fillId="4" borderId="25" xfId="0" applyFill="1" applyBorder="1" applyAlignment="1">
      <alignment vertical="center"/>
    </xf>
    <xf numFmtId="0" fontId="17" fillId="0" borderId="0" xfId="0" applyFont="1" applyAlignment="1">
      <alignment horizontal="left" indent="1"/>
    </xf>
    <xf numFmtId="0" fontId="24" fillId="0" borderId="0" xfId="0" applyFont="1" applyAlignment="1">
      <alignment horizontal="left" indent="1"/>
    </xf>
    <xf numFmtId="0" fontId="33" fillId="11" borderId="0" xfId="0" applyFont="1" applyFill="1" applyAlignment="1">
      <alignment horizontal="center" vertical="center"/>
    </xf>
    <xf numFmtId="0" fontId="0" fillId="7" borderId="0" xfId="0" applyFill="1" applyAlignment="1">
      <alignment horizontal="left" indent="1"/>
    </xf>
    <xf numFmtId="0" fontId="10" fillId="0" borderId="0" xfId="0" applyFont="1" applyAlignment="1">
      <alignment horizontal="left" indent="1"/>
    </xf>
    <xf numFmtId="0" fontId="0" fillId="3" borderId="7" xfId="0" applyFill="1" applyBorder="1" applyAlignment="1">
      <alignment horizontal="left" indent="1"/>
    </xf>
    <xf numFmtId="0" fontId="0" fillId="3" borderId="1" xfId="0" applyFill="1" applyBorder="1" applyAlignment="1">
      <alignment horizontal="left" indent="1"/>
    </xf>
    <xf numFmtId="164" fontId="0" fillId="0" borderId="2" xfId="0" applyNumberFormat="1" applyBorder="1" applyAlignment="1">
      <alignment horizontal="center"/>
    </xf>
    <xf numFmtId="164" fontId="0" fillId="0" borderId="3" xfId="0" applyNumberFormat="1" applyBorder="1" applyAlignment="1">
      <alignment horizontal="center"/>
    </xf>
    <xf numFmtId="164" fontId="0" fillId="19" borderId="2" xfId="0" applyNumberFormat="1" applyFill="1" applyBorder="1" applyAlignment="1">
      <alignment horizontal="center"/>
    </xf>
    <xf numFmtId="164" fontId="0" fillId="19" borderId="12" xfId="0" applyNumberFormat="1" applyFill="1" applyBorder="1" applyAlignment="1">
      <alignment horizontal="center"/>
    </xf>
    <xf numFmtId="0" fontId="0" fillId="3" borderId="9" xfId="0" applyFill="1" applyBorder="1" applyAlignment="1">
      <alignment horizontal="left" indent="1"/>
    </xf>
    <xf numFmtId="0" fontId="0" fillId="3" borderId="10" xfId="0" applyFill="1" applyBorder="1" applyAlignment="1">
      <alignment horizontal="left" indent="1"/>
    </xf>
    <xf numFmtId="164" fontId="0" fillId="0" borderId="15" xfId="0" applyNumberFormat="1" applyBorder="1" applyAlignment="1">
      <alignment horizontal="center"/>
    </xf>
    <xf numFmtId="164" fontId="0" fillId="0" borderId="16" xfId="0" applyNumberFormat="1" applyBorder="1" applyAlignment="1">
      <alignment horizontal="center"/>
    </xf>
    <xf numFmtId="164" fontId="0" fillId="19" borderId="15" xfId="0" applyNumberFormat="1" applyFill="1" applyBorder="1" applyAlignment="1">
      <alignment horizontal="center"/>
    </xf>
    <xf numFmtId="164" fontId="0" fillId="19" borderId="17" xfId="0" applyNumberFormat="1" applyFill="1" applyBorder="1" applyAlignment="1">
      <alignment horizontal="center"/>
    </xf>
    <xf numFmtId="0" fontId="4" fillId="3" borderId="19" xfId="0" applyFont="1" applyFill="1" applyBorder="1" applyAlignment="1">
      <alignment horizontal="center"/>
    </xf>
    <xf numFmtId="0" fontId="4" fillId="3" borderId="20" xfId="0" applyFont="1" applyFill="1" applyBorder="1" applyAlignment="1">
      <alignment horizontal="center"/>
    </xf>
    <xf numFmtId="0" fontId="4" fillId="3" borderId="21" xfId="0" applyFont="1" applyFill="1" applyBorder="1" applyAlignment="1">
      <alignment horizontal="center"/>
    </xf>
    <xf numFmtId="0" fontId="1" fillId="3" borderId="8" xfId="0" applyFont="1" applyFill="1" applyBorder="1" applyAlignment="1">
      <alignment horizontal="left" indent="1"/>
    </xf>
    <xf numFmtId="0" fontId="1" fillId="3" borderId="3" xfId="0" applyFont="1" applyFill="1" applyBorder="1" applyAlignment="1">
      <alignment horizontal="left" indent="1"/>
    </xf>
    <xf numFmtId="0" fontId="0" fillId="19" borderId="2" xfId="0" applyFill="1" applyBorder="1" applyAlignment="1">
      <alignment horizontal="center"/>
    </xf>
    <xf numFmtId="0" fontId="0" fillId="19" borderId="14" xfId="0" applyFill="1" applyBorder="1" applyAlignment="1">
      <alignment horizontal="center"/>
    </xf>
    <xf numFmtId="0" fontId="0" fillId="19" borderId="12" xfId="0" applyFill="1" applyBorder="1" applyAlignment="1">
      <alignment horizontal="center"/>
    </xf>
    <xf numFmtId="0" fontId="0" fillId="3" borderId="8" xfId="0" applyFill="1" applyBorder="1" applyAlignment="1">
      <alignment horizontal="center"/>
    </xf>
    <xf numFmtId="0" fontId="0" fillId="3" borderId="3" xfId="0" applyFill="1" applyBorder="1" applyAlignment="1">
      <alignment horizontal="center"/>
    </xf>
    <xf numFmtId="0" fontId="0" fillId="3" borderId="2" xfId="0" applyFill="1" applyBorder="1" applyAlignment="1">
      <alignment horizontal="center"/>
    </xf>
    <xf numFmtId="0" fontId="1" fillId="3" borderId="2" xfId="0" applyFont="1" applyFill="1" applyBorder="1" applyAlignment="1">
      <alignment horizontal="center"/>
    </xf>
    <xf numFmtId="0" fontId="1" fillId="3" borderId="12" xfId="0" applyFont="1" applyFill="1" applyBorder="1" applyAlignment="1">
      <alignment horizontal="center"/>
    </xf>
    <xf numFmtId="164" fontId="4" fillId="19" borderId="15" xfId="0" applyNumberFormat="1" applyFont="1" applyFill="1" applyBorder="1" applyAlignment="1">
      <alignment horizontal="center"/>
    </xf>
    <xf numFmtId="164" fontId="4" fillId="19" borderId="17" xfId="0" applyNumberFormat="1" applyFont="1" applyFill="1" applyBorder="1" applyAlignment="1">
      <alignment horizontal="center"/>
    </xf>
    <xf numFmtId="0" fontId="1" fillId="3" borderId="8" xfId="0" applyFont="1" applyFill="1" applyBorder="1" applyAlignment="1">
      <alignment horizontal="left"/>
    </xf>
    <xf numFmtId="0" fontId="1" fillId="3" borderId="3" xfId="0" applyFont="1" applyFill="1" applyBorder="1" applyAlignment="1">
      <alignment horizontal="left"/>
    </xf>
    <xf numFmtId="0" fontId="0" fillId="0" borderId="2" xfId="0" applyBorder="1" applyAlignment="1">
      <alignment horizontal="center"/>
    </xf>
    <xf numFmtId="0" fontId="0" fillId="0" borderId="14" xfId="0" applyBorder="1" applyAlignment="1">
      <alignment horizontal="center"/>
    </xf>
    <xf numFmtId="0" fontId="0" fillId="0" borderId="12" xfId="0"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13" xfId="0" applyFont="1" applyFill="1" applyBorder="1" applyAlignment="1">
      <alignment horizontal="center"/>
    </xf>
    <xf numFmtId="0" fontId="4" fillId="2" borderId="6" xfId="0" applyFont="1" applyFill="1" applyBorder="1" applyAlignment="1">
      <alignment horizontal="center"/>
    </xf>
    <xf numFmtId="0" fontId="1" fillId="3" borderId="18" xfId="0" applyFont="1" applyFill="1" applyBorder="1" applyAlignment="1">
      <alignment horizontal="left"/>
    </xf>
    <xf numFmtId="0" fontId="1" fillId="3" borderId="16" xfId="0" applyFont="1" applyFill="1" applyBorder="1" applyAlignment="1">
      <alignment horizontal="left"/>
    </xf>
    <xf numFmtId="0" fontId="5" fillId="8" borderId="19" xfId="0" applyFont="1" applyFill="1" applyBorder="1" applyAlignment="1">
      <alignment horizontal="center"/>
    </xf>
    <xf numFmtId="0" fontId="5" fillId="8" borderId="20" xfId="0" applyFont="1" applyFill="1" applyBorder="1" applyAlignment="1">
      <alignment horizontal="center"/>
    </xf>
    <xf numFmtId="0" fontId="5" fillId="8" borderId="21" xfId="0" applyFont="1" applyFill="1" applyBorder="1" applyAlignment="1">
      <alignment horizontal="center"/>
    </xf>
    <xf numFmtId="0" fontId="1" fillId="3" borderId="18" xfId="0" applyFont="1" applyFill="1" applyBorder="1" applyAlignment="1">
      <alignment horizontal="left" indent="1"/>
    </xf>
    <xf numFmtId="0" fontId="1" fillId="3" borderId="16" xfId="0" applyFont="1" applyFill="1" applyBorder="1" applyAlignment="1">
      <alignment horizontal="left" indent="1"/>
    </xf>
    <xf numFmtId="0" fontId="0" fillId="19" borderId="10" xfId="0" applyFill="1" applyBorder="1" applyAlignment="1">
      <alignment horizontal="center"/>
    </xf>
    <xf numFmtId="0" fontId="0" fillId="19" borderId="15" xfId="0" applyFill="1" applyBorder="1" applyAlignment="1">
      <alignment horizontal="center"/>
    </xf>
    <xf numFmtId="0" fontId="0" fillId="19" borderId="11" xfId="0" applyFill="1" applyBorder="1" applyAlignment="1">
      <alignment horizontal="center"/>
    </xf>
    <xf numFmtId="0" fontId="0" fillId="0" borderId="10" xfId="0" applyBorder="1" applyAlignment="1">
      <alignment horizontal="center"/>
    </xf>
    <xf numFmtId="0" fontId="0" fillId="0" borderId="15" xfId="0" applyBorder="1" applyAlignment="1">
      <alignment horizontal="center"/>
    </xf>
    <xf numFmtId="0" fontId="0" fillId="0" borderId="11" xfId="0" applyBorder="1" applyAlignment="1">
      <alignment horizontal="center"/>
    </xf>
    <xf numFmtId="0" fontId="1" fillId="3" borderId="33" xfId="0" applyFont="1" applyFill="1" applyBorder="1" applyAlignment="1">
      <alignment horizontal="left"/>
    </xf>
    <xf numFmtId="0" fontId="0" fillId="3" borderId="33" xfId="0" applyFill="1" applyBorder="1" applyAlignment="1">
      <alignment horizontal="center"/>
    </xf>
    <xf numFmtId="0" fontId="0" fillId="3" borderId="33" xfId="0" applyFill="1" applyBorder="1" applyAlignment="1">
      <alignment horizontal="left" indent="1"/>
    </xf>
    <xf numFmtId="0" fontId="0" fillId="3" borderId="3" xfId="0" applyFill="1" applyBorder="1" applyAlignment="1">
      <alignment horizontal="left" indent="1"/>
    </xf>
    <xf numFmtId="0" fontId="0" fillId="3" borderId="34" xfId="0" applyFill="1" applyBorder="1" applyAlignment="1">
      <alignment horizontal="left" indent="1"/>
    </xf>
    <xf numFmtId="0" fontId="0" fillId="3" borderId="35" xfId="0" applyFill="1" applyBorder="1" applyAlignment="1">
      <alignment horizontal="left" indent="1"/>
    </xf>
    <xf numFmtId="164" fontId="0" fillId="19" borderId="32" xfId="0" applyNumberFormat="1" applyFill="1" applyBorder="1" applyAlignment="1">
      <alignment horizontal="center"/>
    </xf>
    <xf numFmtId="0" fontId="0" fillId="3" borderId="32" xfId="0" applyFill="1" applyBorder="1" applyAlignment="1">
      <alignment horizontal="center"/>
    </xf>
    <xf numFmtId="0" fontId="4" fillId="4" borderId="28" xfId="0" applyFont="1" applyFill="1" applyBorder="1" applyAlignment="1">
      <alignment horizontal="center"/>
    </xf>
    <xf numFmtId="0" fontId="4" fillId="4" borderId="29" xfId="0" applyFont="1" applyFill="1" applyBorder="1" applyAlignment="1">
      <alignment horizontal="center"/>
    </xf>
    <xf numFmtId="0" fontId="4" fillId="4" borderId="30" xfId="0" applyFont="1" applyFill="1" applyBorder="1" applyAlignment="1">
      <alignment horizontal="center"/>
    </xf>
    <xf numFmtId="0" fontId="4" fillId="4" borderId="31" xfId="0" applyFont="1" applyFill="1" applyBorder="1" applyAlignment="1">
      <alignment horizontal="center"/>
    </xf>
    <xf numFmtId="0" fontId="0" fillId="0" borderId="32" xfId="0" applyBorder="1" applyAlignment="1">
      <alignment horizontal="center"/>
    </xf>
    <xf numFmtId="0" fontId="5" fillId="14" borderId="19" xfId="0" applyFont="1" applyFill="1" applyBorder="1" applyAlignment="1">
      <alignment horizontal="center"/>
    </xf>
    <xf numFmtId="0" fontId="5" fillId="14" borderId="20" xfId="0" applyFont="1" applyFill="1" applyBorder="1" applyAlignment="1">
      <alignment horizontal="center"/>
    </xf>
    <xf numFmtId="0" fontId="5" fillId="14" borderId="21" xfId="0" applyFont="1" applyFill="1" applyBorder="1" applyAlignment="1">
      <alignment horizontal="center"/>
    </xf>
    <xf numFmtId="0" fontId="5" fillId="10" borderId="19" xfId="0" applyFont="1" applyFill="1" applyBorder="1" applyAlignment="1">
      <alignment horizontal="center"/>
    </xf>
    <xf numFmtId="0" fontId="5" fillId="10" borderId="20" xfId="0" applyFont="1" applyFill="1" applyBorder="1" applyAlignment="1">
      <alignment horizontal="center"/>
    </xf>
    <xf numFmtId="0" fontId="5" fillId="10" borderId="21" xfId="0" applyFont="1" applyFill="1" applyBorder="1" applyAlignment="1">
      <alignment horizontal="center"/>
    </xf>
    <xf numFmtId="0" fontId="0" fillId="0" borderId="46" xfId="0" applyBorder="1" applyAlignment="1">
      <alignment horizontal="center"/>
    </xf>
    <xf numFmtId="0" fontId="0" fillId="0" borderId="17" xfId="0" applyBorder="1" applyAlignment="1">
      <alignment horizontal="center"/>
    </xf>
    <xf numFmtId="164" fontId="0" fillId="0" borderId="36" xfId="0" applyNumberFormat="1" applyBorder="1" applyAlignment="1">
      <alignment horizontal="center"/>
    </xf>
    <xf numFmtId="164" fontId="0" fillId="0" borderId="35" xfId="0" applyNumberFormat="1" applyBorder="1" applyAlignment="1">
      <alignment horizontal="center"/>
    </xf>
    <xf numFmtId="164" fontId="4" fillId="19" borderId="36" xfId="0" applyNumberFormat="1" applyFont="1" applyFill="1" applyBorder="1" applyAlignment="1">
      <alignment horizontal="center"/>
    </xf>
    <xf numFmtId="164" fontId="4" fillId="19" borderId="37" xfId="0" applyNumberFormat="1" applyFont="1" applyFill="1" applyBorder="1" applyAlignment="1">
      <alignment horizontal="center"/>
    </xf>
    <xf numFmtId="164" fontId="0" fillId="19" borderId="36" xfId="0" applyNumberFormat="1" applyFill="1" applyBorder="1" applyAlignment="1">
      <alignment horizontal="center"/>
    </xf>
    <xf numFmtId="164" fontId="0" fillId="19" borderId="37" xfId="0" applyNumberFormat="1" applyFill="1" applyBorder="1" applyAlignment="1">
      <alignment horizontal="center"/>
    </xf>
    <xf numFmtId="0" fontId="4" fillId="4" borderId="38" xfId="0" applyFont="1" applyFill="1" applyBorder="1" applyAlignment="1">
      <alignment horizontal="center"/>
    </xf>
    <xf numFmtId="0" fontId="4" fillId="4" borderId="39" xfId="0" applyFont="1" applyFill="1" applyBorder="1" applyAlignment="1">
      <alignment horizontal="center"/>
    </xf>
    <xf numFmtId="0" fontId="4" fillId="4" borderId="40" xfId="0" applyFont="1" applyFill="1" applyBorder="1" applyAlignment="1">
      <alignment horizontal="center"/>
    </xf>
    <xf numFmtId="0" fontId="0" fillId="3" borderId="12" xfId="0" applyFill="1" applyBorder="1" applyAlignment="1">
      <alignment horizontal="center"/>
    </xf>
    <xf numFmtId="0" fontId="4" fillId="6" borderId="4" xfId="0" applyFont="1" applyFill="1" applyBorder="1" applyAlignment="1">
      <alignment horizontal="center"/>
    </xf>
    <xf numFmtId="0" fontId="4" fillId="6" borderId="5" xfId="0" applyFont="1" applyFill="1" applyBorder="1" applyAlignment="1">
      <alignment horizontal="center"/>
    </xf>
    <xf numFmtId="0" fontId="4" fillId="6" borderId="13" xfId="0" applyFont="1" applyFill="1" applyBorder="1" applyAlignment="1">
      <alignment horizontal="center"/>
    </xf>
    <xf numFmtId="0" fontId="4" fillId="6" borderId="6" xfId="0" applyFont="1" applyFill="1" applyBorder="1" applyAlignment="1">
      <alignment horizontal="center"/>
    </xf>
    <xf numFmtId="14" fontId="10" fillId="0" borderId="0" xfId="0" applyNumberFormat="1" applyFont="1" applyAlignment="1">
      <alignment horizontal="center"/>
    </xf>
    <xf numFmtId="0" fontId="10" fillId="0" borderId="0" xfId="0" applyFont="1" applyAlignment="1">
      <alignment horizontal="center"/>
    </xf>
    <xf numFmtId="0" fontId="1" fillId="3" borderId="32" xfId="0" applyFont="1" applyFill="1" applyBorder="1" applyAlignment="1">
      <alignment horizontal="center"/>
    </xf>
    <xf numFmtId="0" fontId="4" fillId="3" borderId="1" xfId="0" applyFont="1" applyFill="1" applyBorder="1" applyAlignment="1">
      <alignment horizontal="left" indent="1"/>
    </xf>
    <xf numFmtId="0" fontId="0" fillId="0" borderId="1" xfId="0" applyBorder="1" applyAlignment="1">
      <alignment horizontal="left" indent="1"/>
    </xf>
    <xf numFmtId="0" fontId="18" fillId="0" borderId="0" xfId="0" applyFont="1" applyAlignment="1">
      <alignment horizontal="center"/>
    </xf>
    <xf numFmtId="14" fontId="2" fillId="22" borderId="1" xfId="0" applyNumberFormat="1" applyFont="1" applyFill="1" applyBorder="1" applyAlignment="1">
      <alignment horizontal="left" indent="1"/>
    </xf>
    <xf numFmtId="0" fontId="1" fillId="3" borderId="33" xfId="0" applyFont="1" applyFill="1" applyBorder="1" applyAlignment="1">
      <alignment horizontal="left" indent="1"/>
    </xf>
    <xf numFmtId="0" fontId="0" fillId="0" borderId="1" xfId="0" applyBorder="1" applyAlignment="1">
      <alignment horizontal="center"/>
    </xf>
    <xf numFmtId="0" fontId="15" fillId="0" borderId="2" xfId="0" applyFont="1" applyBorder="1" applyAlignment="1">
      <alignment horizontal="left" indent="1"/>
    </xf>
    <xf numFmtId="0" fontId="15" fillId="0" borderId="14" xfId="0" applyFont="1" applyBorder="1" applyAlignment="1">
      <alignment horizontal="left" indent="1"/>
    </xf>
    <xf numFmtId="0" fontId="15" fillId="0" borderId="3" xfId="0" applyFont="1" applyBorder="1" applyAlignment="1">
      <alignment horizontal="left" indent="1"/>
    </xf>
    <xf numFmtId="0" fontId="17" fillId="3" borderId="24" xfId="0" applyFont="1" applyFill="1" applyBorder="1" applyAlignment="1">
      <alignment horizontal="left" vertical="center" wrapText="1" indent="1"/>
    </xf>
    <xf numFmtId="0" fontId="17" fillId="3" borderId="23" xfId="0" applyFont="1" applyFill="1" applyBorder="1" applyAlignment="1">
      <alignment horizontal="left" vertical="center" wrapText="1" indent="1"/>
    </xf>
    <xf numFmtId="0" fontId="17" fillId="3" borderId="44" xfId="0" applyFont="1" applyFill="1" applyBorder="1" applyAlignment="1">
      <alignment horizontal="left" vertical="center" wrapText="1" indent="1"/>
    </xf>
    <xf numFmtId="0" fontId="17" fillId="3" borderId="26" xfId="0" applyFont="1" applyFill="1" applyBorder="1" applyAlignment="1">
      <alignment horizontal="left" vertical="center" wrapText="1" indent="1"/>
    </xf>
    <xf numFmtId="0" fontId="17" fillId="3" borderId="25" xfId="0" applyFont="1" applyFill="1" applyBorder="1" applyAlignment="1">
      <alignment horizontal="left" vertical="center" wrapText="1" indent="1"/>
    </xf>
    <xf numFmtId="0" fontId="17" fillId="3" borderId="41" xfId="0" applyFont="1" applyFill="1" applyBorder="1" applyAlignment="1">
      <alignment horizontal="left" vertical="center" wrapText="1" indent="1"/>
    </xf>
    <xf numFmtId="0" fontId="8" fillId="3" borderId="0" xfId="0" applyFont="1" applyFill="1" applyAlignment="1">
      <alignment horizontal="left" vertical="center"/>
    </xf>
    <xf numFmtId="0" fontId="4" fillId="22" borderId="19" xfId="0" applyFont="1" applyFill="1" applyBorder="1" applyAlignment="1">
      <alignment horizontal="center"/>
    </xf>
    <xf numFmtId="0" fontId="4" fillId="22" borderId="20" xfId="0" applyFont="1" applyFill="1" applyBorder="1" applyAlignment="1">
      <alignment horizontal="center"/>
    </xf>
    <xf numFmtId="0" fontId="4" fillId="22" borderId="21" xfId="0" applyFont="1" applyFill="1" applyBorder="1" applyAlignment="1">
      <alignment horizontal="center"/>
    </xf>
    <xf numFmtId="0" fontId="3" fillId="4" borderId="0" xfId="0" applyFont="1" applyFill="1" applyAlignment="1">
      <alignment horizontal="left" vertical="top" wrapText="1" indent="1"/>
    </xf>
    <xf numFmtId="0" fontId="3" fillId="4" borderId="0" xfId="0" applyFont="1" applyFill="1" applyAlignment="1">
      <alignment horizontal="left" vertical="top" indent="1"/>
    </xf>
    <xf numFmtId="0" fontId="0" fillId="7" borderId="2" xfId="0" applyFill="1" applyBorder="1" applyAlignment="1">
      <alignment horizontal="left" indent="1"/>
    </xf>
    <xf numFmtId="0" fontId="0" fillId="7" borderId="14" xfId="0" applyFill="1" applyBorder="1" applyAlignment="1">
      <alignment horizontal="left" indent="1"/>
    </xf>
    <xf numFmtId="0" fontId="0" fillId="7" borderId="3" xfId="0" applyFill="1" applyBorder="1" applyAlignment="1">
      <alignment horizontal="left" indent="1"/>
    </xf>
    <xf numFmtId="0" fontId="0" fillId="7" borderId="2" xfId="0" applyFill="1" applyBorder="1" applyAlignment="1">
      <alignment horizontal="left" indent="2"/>
    </xf>
    <xf numFmtId="0" fontId="0" fillId="7" borderId="14" xfId="0" applyFill="1" applyBorder="1" applyAlignment="1">
      <alignment horizontal="left" indent="2"/>
    </xf>
    <xf numFmtId="0" fontId="0" fillId="7" borderId="3" xfId="0" applyFill="1" applyBorder="1" applyAlignment="1">
      <alignment horizontal="left" indent="2"/>
    </xf>
    <xf numFmtId="0" fontId="0" fillId="2" borderId="24" xfId="0" applyFill="1" applyBorder="1" applyAlignment="1">
      <alignment horizontal="left" vertical="center" wrapText="1" indent="1"/>
    </xf>
    <xf numFmtId="0" fontId="0" fillId="2" borderId="44" xfId="0" applyFill="1" applyBorder="1" applyAlignment="1">
      <alignment horizontal="left" vertical="center" wrapText="1" indent="1"/>
    </xf>
    <xf numFmtId="0" fontId="0" fillId="2" borderId="22" xfId="0" applyFill="1" applyBorder="1" applyAlignment="1">
      <alignment horizontal="left" vertical="center" wrapText="1" indent="1"/>
    </xf>
    <xf numFmtId="0" fontId="0" fillId="2" borderId="45" xfId="0" applyFill="1" applyBorder="1" applyAlignment="1">
      <alignment horizontal="left" vertical="center" wrapText="1" indent="1"/>
    </xf>
    <xf numFmtId="0" fontId="0" fillId="2" borderId="26" xfId="0" applyFill="1" applyBorder="1" applyAlignment="1">
      <alignment horizontal="left" vertical="center" wrapText="1" indent="1"/>
    </xf>
    <xf numFmtId="0" fontId="0" fillId="2" borderId="41" xfId="0" applyFill="1" applyBorder="1" applyAlignment="1">
      <alignment horizontal="left" vertical="center" wrapText="1" indent="1"/>
    </xf>
    <xf numFmtId="0" fontId="18" fillId="0" borderId="0" xfId="0" applyFont="1" applyAlignment="1">
      <alignment horizontal="left" indent="1"/>
    </xf>
    <xf numFmtId="0" fontId="4" fillId="3" borderId="26" xfId="0" applyFont="1" applyFill="1" applyBorder="1" applyAlignment="1">
      <alignment horizontal="left" indent="1"/>
    </xf>
    <xf numFmtId="0" fontId="4" fillId="3" borderId="14" xfId="0" applyFont="1" applyFill="1" applyBorder="1" applyAlignment="1">
      <alignment horizontal="left" indent="1"/>
    </xf>
    <xf numFmtId="0" fontId="4" fillId="3" borderId="3" xfId="0" applyFont="1" applyFill="1" applyBorder="1" applyAlignment="1">
      <alignment horizontal="left" indent="1"/>
    </xf>
    <xf numFmtId="0" fontId="0" fillId="0" borderId="2" xfId="0" applyBorder="1" applyAlignment="1">
      <alignment horizontal="left" indent="1"/>
    </xf>
    <xf numFmtId="0" fontId="0" fillId="0" borderId="14" xfId="0" applyBorder="1" applyAlignment="1">
      <alignment horizontal="left" indent="1"/>
    </xf>
    <xf numFmtId="0" fontId="0" fillId="0" borderId="3" xfId="0" applyBorder="1" applyAlignment="1">
      <alignment horizontal="left" indent="1"/>
    </xf>
    <xf numFmtId="0" fontId="4" fillId="3" borderId="2" xfId="0" applyFont="1" applyFill="1" applyBorder="1" applyAlignment="1">
      <alignment horizontal="left" indent="1"/>
    </xf>
    <xf numFmtId="0" fontId="0" fillId="3" borderId="2" xfId="0" applyFill="1" applyBorder="1" applyAlignment="1">
      <alignment horizontal="left" indent="1"/>
    </xf>
    <xf numFmtId="0" fontId="0" fillId="3" borderId="14" xfId="0" applyFill="1" applyBorder="1" applyAlignment="1">
      <alignment horizontal="left" indent="1"/>
    </xf>
    <xf numFmtId="0" fontId="17" fillId="3" borderId="24" xfId="0" applyFont="1" applyFill="1" applyBorder="1" applyAlignment="1">
      <alignment horizontal="center" vertical="center"/>
    </xf>
    <xf numFmtId="0" fontId="17" fillId="3" borderId="23" xfId="0" applyFont="1" applyFill="1" applyBorder="1" applyAlignment="1">
      <alignment horizontal="center" vertical="center"/>
    </xf>
    <xf numFmtId="0" fontId="17" fillId="3" borderId="44" xfId="0" applyFont="1" applyFill="1" applyBorder="1" applyAlignment="1">
      <alignment horizontal="center" vertical="center"/>
    </xf>
    <xf numFmtId="0" fontId="17" fillId="3" borderId="26" xfId="0" applyFont="1" applyFill="1" applyBorder="1" applyAlignment="1">
      <alignment horizontal="center" vertical="center"/>
    </xf>
    <xf numFmtId="0" fontId="17" fillId="3" borderId="25" xfId="0" applyFont="1" applyFill="1" applyBorder="1" applyAlignment="1">
      <alignment horizontal="center" vertical="center"/>
    </xf>
    <xf numFmtId="0" fontId="17" fillId="3" borderId="41" xfId="0" applyFont="1" applyFill="1" applyBorder="1" applyAlignment="1">
      <alignment horizontal="center" vertical="center"/>
    </xf>
    <xf numFmtId="0" fontId="15" fillId="0" borderId="1" xfId="0" applyFont="1" applyBorder="1" applyAlignment="1">
      <alignment horizontal="left" indent="1"/>
    </xf>
    <xf numFmtId="0" fontId="0" fillId="2" borderId="1" xfId="0" applyFill="1" applyBorder="1" applyAlignment="1">
      <alignment horizontal="left" indent="1"/>
    </xf>
    <xf numFmtId="0" fontId="2" fillId="0" borderId="1" xfId="0" applyFont="1" applyBorder="1" applyAlignment="1">
      <alignment horizontal="left" indent="1"/>
    </xf>
    <xf numFmtId="0" fontId="0" fillId="4" borderId="26" xfId="0" applyFill="1" applyBorder="1" applyAlignment="1">
      <alignment horizontal="center" vertical="center"/>
    </xf>
    <xf numFmtId="0" fontId="0" fillId="4" borderId="25" xfId="0" applyFill="1" applyBorder="1" applyAlignment="1">
      <alignment horizontal="center" vertical="center"/>
    </xf>
    <xf numFmtId="0" fontId="0" fillId="2" borderId="2" xfId="0" applyFill="1" applyBorder="1" applyAlignment="1">
      <alignment horizontal="left" indent="1"/>
    </xf>
    <xf numFmtId="0" fontId="0" fillId="2" borderId="14" xfId="0" applyFill="1" applyBorder="1" applyAlignment="1">
      <alignment horizontal="left" indent="1"/>
    </xf>
    <xf numFmtId="0" fontId="0" fillId="2" borderId="3" xfId="0" applyFill="1" applyBorder="1" applyAlignment="1">
      <alignment horizontal="left" indent="1"/>
    </xf>
    <xf numFmtId="9" fontId="15" fillId="0" borderId="2" xfId="0" applyNumberFormat="1" applyFont="1" applyBorder="1" applyAlignment="1">
      <alignment horizontal="center"/>
    </xf>
    <xf numFmtId="9" fontId="15" fillId="0" borderId="3" xfId="0" applyNumberFormat="1" applyFont="1" applyBorder="1" applyAlignment="1">
      <alignment horizontal="center"/>
    </xf>
    <xf numFmtId="0" fontId="15" fillId="0" borderId="2" xfId="0" applyFont="1" applyBorder="1" applyAlignment="1">
      <alignment horizontal="center"/>
    </xf>
    <xf numFmtId="0" fontId="15" fillId="0" borderId="3" xfId="0" applyFont="1" applyBorder="1" applyAlignment="1">
      <alignment horizontal="center"/>
    </xf>
    <xf numFmtId="14" fontId="15" fillId="0" borderId="2" xfId="0" applyNumberFormat="1" applyFont="1" applyBorder="1" applyAlignment="1">
      <alignment horizontal="center"/>
    </xf>
    <xf numFmtId="14" fontId="15" fillId="0" borderId="3" xfId="0" applyNumberFormat="1" applyFont="1" applyBorder="1" applyAlignment="1">
      <alignment horizontal="center"/>
    </xf>
    <xf numFmtId="0" fontId="17" fillId="15" borderId="2" xfId="0" applyFont="1" applyFill="1" applyBorder="1" applyAlignment="1">
      <alignment horizontal="center" vertical="center" wrapText="1"/>
    </xf>
    <xf numFmtId="0" fontId="17" fillId="15"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xf>
    <xf numFmtId="14" fontId="0" fillId="0" borderId="2" xfId="0" applyNumberFormat="1" applyBorder="1" applyAlignment="1">
      <alignment horizontal="center"/>
    </xf>
    <xf numFmtId="14" fontId="0" fillId="0" borderId="3" xfId="0" applyNumberFormat="1" applyBorder="1" applyAlignment="1">
      <alignment horizontal="center"/>
    </xf>
    <xf numFmtId="9" fontId="0" fillId="0" borderId="2" xfId="0" applyNumberFormat="1" applyBorder="1" applyAlignment="1">
      <alignment horizontal="center"/>
    </xf>
    <xf numFmtId="9" fontId="0" fillId="0" borderId="3" xfId="0" applyNumberFormat="1" applyBorder="1" applyAlignment="1">
      <alignment horizontal="center"/>
    </xf>
    <xf numFmtId="0" fontId="3" fillId="16" borderId="27" xfId="0" applyFont="1" applyFill="1" applyBorder="1" applyAlignment="1">
      <alignment horizontal="left" vertical="center" wrapText="1" indent="1"/>
    </xf>
    <xf numFmtId="0" fontId="3" fillId="16" borderId="47" xfId="0" applyFont="1" applyFill="1" applyBorder="1" applyAlignment="1">
      <alignment horizontal="left" vertical="center" wrapText="1" indent="1"/>
    </xf>
    <xf numFmtId="14" fontId="24" fillId="0" borderId="2" xfId="0" applyNumberFormat="1" applyFont="1" applyBorder="1" applyAlignment="1">
      <alignment horizontal="center" vertical="center"/>
    </xf>
    <xf numFmtId="14" fontId="24" fillId="0" borderId="3" xfId="0" applyNumberFormat="1" applyFont="1" applyBorder="1" applyAlignment="1">
      <alignment horizontal="center" vertical="center"/>
    </xf>
    <xf numFmtId="0" fontId="3" fillId="13" borderId="27" xfId="0" applyFont="1" applyFill="1" applyBorder="1" applyAlignment="1">
      <alignment horizontal="left" vertical="center" wrapText="1" indent="1"/>
    </xf>
    <xf numFmtId="0" fontId="3" fillId="13" borderId="47" xfId="0" applyFont="1" applyFill="1" applyBorder="1" applyAlignment="1">
      <alignment horizontal="left" vertical="center" wrapText="1" indent="1"/>
    </xf>
    <xf numFmtId="14" fontId="15" fillId="15" borderId="2" xfId="0" applyNumberFormat="1" applyFont="1" applyFill="1" applyBorder="1" applyAlignment="1">
      <alignment horizontal="center" vertical="center"/>
    </xf>
    <xf numFmtId="14" fontId="15" fillId="15" borderId="3" xfId="0" applyNumberFormat="1" applyFont="1" applyFill="1" applyBorder="1" applyAlignment="1">
      <alignment horizontal="center" vertical="center"/>
    </xf>
    <xf numFmtId="14" fontId="15" fillId="3" borderId="2" xfId="0" applyNumberFormat="1" applyFont="1" applyFill="1" applyBorder="1" applyAlignment="1">
      <alignment horizontal="center" vertical="center"/>
    </xf>
    <xf numFmtId="14" fontId="15" fillId="3" borderId="3" xfId="0" applyNumberFormat="1" applyFont="1" applyFill="1" applyBorder="1" applyAlignment="1">
      <alignment horizontal="center" vertical="center"/>
    </xf>
    <xf numFmtId="14" fontId="0" fillId="2" borderId="2" xfId="0" applyNumberFormat="1" applyFill="1" applyBorder="1" applyAlignment="1">
      <alignment horizontal="center" vertical="center"/>
    </xf>
    <xf numFmtId="14" fontId="0" fillId="2" borderId="3" xfId="0" applyNumberFormat="1" applyFill="1" applyBorder="1" applyAlignment="1">
      <alignment horizontal="center" vertical="center"/>
    </xf>
    <xf numFmtId="14" fontId="15" fillId="2" borderId="2" xfId="0" applyNumberFormat="1" applyFont="1" applyFill="1" applyBorder="1" applyAlignment="1">
      <alignment horizontal="center" vertical="center"/>
    </xf>
    <xf numFmtId="14" fontId="15" fillId="2" borderId="3" xfId="0" applyNumberFormat="1" applyFont="1" applyFill="1" applyBorder="1" applyAlignment="1">
      <alignment horizontal="center" vertical="center"/>
    </xf>
    <xf numFmtId="0" fontId="23" fillId="3" borderId="24" xfId="0" applyFont="1" applyFill="1" applyBorder="1" applyAlignment="1">
      <alignment horizontal="left" vertical="center" wrapText="1" indent="1"/>
    </xf>
    <xf numFmtId="0" fontId="23" fillId="3" borderId="23" xfId="0" applyFont="1" applyFill="1" applyBorder="1" applyAlignment="1">
      <alignment horizontal="left" vertical="center" wrapText="1" indent="1"/>
    </xf>
    <xf numFmtId="0" fontId="23" fillId="3" borderId="44" xfId="0" applyFont="1" applyFill="1" applyBorder="1" applyAlignment="1">
      <alignment horizontal="left" vertical="center" wrapText="1" indent="1"/>
    </xf>
    <xf numFmtId="0" fontId="23" fillId="3" borderId="26" xfId="0" applyFont="1" applyFill="1" applyBorder="1" applyAlignment="1">
      <alignment horizontal="left" vertical="center" wrapText="1" indent="1"/>
    </xf>
    <xf numFmtId="0" fontId="23" fillId="3" borderId="25" xfId="0" applyFont="1" applyFill="1" applyBorder="1" applyAlignment="1">
      <alignment horizontal="left" vertical="center" wrapText="1" indent="1"/>
    </xf>
    <xf numFmtId="0" fontId="23" fillId="3" borderId="41" xfId="0" applyFont="1" applyFill="1" applyBorder="1" applyAlignment="1">
      <alignment horizontal="left" vertical="center" wrapText="1" indent="1"/>
    </xf>
    <xf numFmtId="0" fontId="22" fillId="3" borderId="24" xfId="0" applyFont="1" applyFill="1" applyBorder="1" applyAlignment="1">
      <alignment horizontal="left" vertical="center" wrapText="1" indent="1"/>
    </xf>
    <xf numFmtId="0" fontId="22" fillId="3" borderId="23" xfId="0" applyFont="1" applyFill="1" applyBorder="1" applyAlignment="1">
      <alignment horizontal="left" vertical="center" wrapText="1" indent="1"/>
    </xf>
    <xf numFmtId="0" fontId="22" fillId="3" borderId="44" xfId="0" applyFont="1" applyFill="1" applyBorder="1" applyAlignment="1">
      <alignment horizontal="left" vertical="center" wrapText="1" indent="1"/>
    </xf>
    <xf numFmtId="0" fontId="22" fillId="3" borderId="26" xfId="0" applyFont="1" applyFill="1" applyBorder="1" applyAlignment="1">
      <alignment horizontal="left" vertical="center" wrapText="1" indent="1"/>
    </xf>
    <xf numFmtId="0" fontId="22" fillId="3" borderId="25" xfId="0" applyFont="1" applyFill="1" applyBorder="1" applyAlignment="1">
      <alignment horizontal="left" vertical="center" wrapText="1" indent="1"/>
    </xf>
    <xf numFmtId="0" fontId="22" fillId="3" borderId="41" xfId="0" applyFont="1" applyFill="1" applyBorder="1" applyAlignment="1">
      <alignment horizontal="left" vertical="center" wrapText="1" indent="1"/>
    </xf>
    <xf numFmtId="0" fontId="11" fillId="3" borderId="24"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44" xfId="0" applyFont="1" applyFill="1" applyBorder="1" applyAlignment="1">
      <alignment horizontal="center" vertical="center"/>
    </xf>
    <xf numFmtId="0" fontId="11" fillId="3" borderId="26" xfId="0" applyFont="1" applyFill="1" applyBorder="1" applyAlignment="1">
      <alignment horizontal="center" vertical="center"/>
    </xf>
    <xf numFmtId="0" fontId="11" fillId="3" borderId="25" xfId="0" applyFont="1" applyFill="1" applyBorder="1" applyAlignment="1">
      <alignment horizontal="center" vertical="center"/>
    </xf>
    <xf numFmtId="0" fontId="11" fillId="3" borderId="41" xfId="0" applyFont="1" applyFill="1" applyBorder="1" applyAlignment="1">
      <alignment horizontal="center" vertical="center"/>
    </xf>
    <xf numFmtId="0" fontId="2" fillId="4" borderId="26" xfId="0" applyFont="1" applyFill="1" applyBorder="1" applyAlignment="1">
      <alignment horizontal="left" vertical="center"/>
    </xf>
    <xf numFmtId="0" fontId="2" fillId="4" borderId="25" xfId="0" applyFont="1" applyFill="1" applyBorder="1" applyAlignment="1">
      <alignment horizontal="left" vertical="center"/>
    </xf>
    <xf numFmtId="14" fontId="3" fillId="22" borderId="1" xfId="0" applyNumberFormat="1" applyFont="1" applyFill="1" applyBorder="1" applyAlignment="1">
      <alignment horizontal="left" indent="1"/>
    </xf>
    <xf numFmtId="0" fontId="24" fillId="9" borderId="2" xfId="0" applyFont="1" applyFill="1" applyBorder="1" applyAlignment="1">
      <alignment horizontal="center" vertical="center"/>
    </xf>
    <xf numFmtId="0" fontId="24" fillId="9" borderId="3"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10" fillId="17" borderId="0" xfId="0" applyFont="1" applyFill="1" applyAlignment="1" applyProtection="1">
      <alignment horizontal="center"/>
      <protection locked="0"/>
    </xf>
    <xf numFmtId="14" fontId="10" fillId="17" borderId="0" xfId="0" applyNumberFormat="1" applyFont="1" applyFill="1" applyAlignment="1">
      <alignment horizontal="center"/>
    </xf>
    <xf numFmtId="0" fontId="17" fillId="3" borderId="1" xfId="0" applyFont="1" applyFill="1" applyBorder="1" applyAlignment="1">
      <alignment horizontal="left" indent="1"/>
    </xf>
    <xf numFmtId="0" fontId="18" fillId="17" borderId="0" xfId="0" applyFont="1" applyFill="1" applyAlignment="1" applyProtection="1">
      <alignment horizontal="left" indent="1"/>
      <protection locked="0"/>
    </xf>
    <xf numFmtId="0" fontId="3" fillId="13" borderId="1" xfId="0" applyFont="1" applyFill="1" applyBorder="1" applyAlignment="1">
      <alignment horizontal="left" indent="1"/>
    </xf>
    <xf numFmtId="0" fontId="25" fillId="12" borderId="42" xfId="0" applyFont="1" applyFill="1" applyBorder="1" applyAlignment="1">
      <alignment horizontal="center" vertical="center"/>
    </xf>
    <xf numFmtId="0" fontId="25" fillId="12" borderId="43" xfId="0" applyFont="1" applyFill="1" applyBorder="1" applyAlignment="1">
      <alignment horizontal="center" vertical="center"/>
    </xf>
    <xf numFmtId="0" fontId="2" fillId="0" borderId="13" xfId="0" applyFont="1" applyBorder="1" applyAlignment="1">
      <alignment horizontal="center" vertical="center" wrapText="1"/>
    </xf>
    <xf numFmtId="0" fontId="2" fillId="0" borderId="48" xfId="0" applyFont="1" applyBorder="1" applyAlignment="1">
      <alignment horizontal="center" vertical="center" wrapText="1"/>
    </xf>
    <xf numFmtId="0" fontId="15" fillId="0" borderId="1" xfId="0" applyFont="1" applyBorder="1" applyAlignment="1">
      <alignment horizontal="center"/>
    </xf>
    <xf numFmtId="0" fontId="15" fillId="0" borderId="1" xfId="0" applyFont="1" applyBorder="1" applyAlignment="1" applyProtection="1">
      <alignment horizontal="left" indent="1"/>
      <protection locked="0"/>
    </xf>
    <xf numFmtId="0" fontId="12" fillId="3" borderId="1" xfId="0" applyFont="1" applyFill="1" applyBorder="1" applyAlignment="1">
      <alignment horizontal="left" vertical="center" indent="1"/>
    </xf>
    <xf numFmtId="0" fontId="12" fillId="3" borderId="24"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12" fillId="3" borderId="44" xfId="0" applyFont="1" applyFill="1" applyBorder="1" applyAlignment="1">
      <alignment horizontal="left" vertical="center" wrapText="1" indent="1"/>
    </xf>
    <xf numFmtId="0" fontId="12" fillId="3" borderId="26" xfId="0" applyFont="1" applyFill="1" applyBorder="1" applyAlignment="1">
      <alignment horizontal="left" vertical="center" wrapText="1" indent="1"/>
    </xf>
    <xf numFmtId="0" fontId="12" fillId="3" borderId="25" xfId="0" applyFont="1" applyFill="1" applyBorder="1" applyAlignment="1">
      <alignment horizontal="left" vertical="center" wrapText="1" indent="1"/>
    </xf>
    <xf numFmtId="0" fontId="12" fillId="3" borderId="41" xfId="0" applyFont="1" applyFill="1" applyBorder="1" applyAlignment="1">
      <alignment horizontal="left" vertical="center" wrapText="1" indent="1"/>
    </xf>
    <xf numFmtId="9" fontId="15" fillId="0" borderId="1" xfId="0" applyNumberFormat="1" applyFont="1" applyBorder="1" applyAlignment="1">
      <alignment horizontal="left" indent="1"/>
    </xf>
    <xf numFmtId="14" fontId="15" fillId="0" borderId="1" xfId="0" applyNumberFormat="1" applyFont="1" applyBorder="1" applyAlignment="1">
      <alignment horizontal="left" indent="1"/>
    </xf>
    <xf numFmtId="9" fontId="0" fillId="0" borderId="1" xfId="0" applyNumberFormat="1" applyBorder="1" applyAlignment="1">
      <alignment horizontal="left" indent="1"/>
    </xf>
    <xf numFmtId="0" fontId="15" fillId="7" borderId="2" xfId="0" applyFont="1" applyFill="1" applyBorder="1" applyAlignment="1">
      <alignment horizontal="center"/>
    </xf>
    <xf numFmtId="0" fontId="15" fillId="7" borderId="3" xfId="0" applyFont="1" applyFill="1" applyBorder="1" applyAlignment="1">
      <alignment horizontal="center"/>
    </xf>
    <xf numFmtId="14" fontId="0" fillId="0" borderId="1" xfId="0" applyNumberFormat="1" applyBorder="1" applyAlignment="1">
      <alignment horizontal="left" inden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0" fillId="0" borderId="22" xfId="0" applyBorder="1" applyAlignment="1">
      <alignment horizontal="left" wrapText="1" indent="1"/>
    </xf>
    <xf numFmtId="0" fontId="0" fillId="0" borderId="0" xfId="0" applyAlignment="1">
      <alignment horizontal="left" wrapText="1" indent="1"/>
    </xf>
    <xf numFmtId="14" fontId="17" fillId="0" borderId="2" xfId="0" applyNumberFormat="1" applyFont="1" applyBorder="1" applyAlignment="1">
      <alignment horizontal="center" vertical="center"/>
    </xf>
    <xf numFmtId="14" fontId="17" fillId="0" borderId="3" xfId="0" applyNumberFormat="1" applyFont="1" applyBorder="1" applyAlignment="1">
      <alignment horizontal="center" vertical="center"/>
    </xf>
    <xf numFmtId="0" fontId="0" fillId="0" borderId="0" xfId="0" applyAlignment="1">
      <alignment horizontal="left"/>
    </xf>
  </cellXfs>
  <cellStyles count="2">
    <cellStyle name="Hyperlinkki" xfId="1" builtinId="8"/>
    <cellStyle name="Normaali" xfId="0" builtinId="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15</xdr:col>
      <xdr:colOff>415639</xdr:colOff>
      <xdr:row>199</xdr:row>
      <xdr:rowOff>146338</xdr:rowOff>
    </xdr:from>
    <xdr:to>
      <xdr:col>25</xdr:col>
      <xdr:colOff>603662</xdr:colOff>
      <xdr:row>245</xdr:row>
      <xdr:rowOff>69273</xdr:rowOff>
    </xdr:to>
    <xdr:sp macro="" textlink="">
      <xdr:nvSpPr>
        <xdr:cNvPr id="34" name="Rectangle 33">
          <a:extLst>
            <a:ext uri="{FF2B5EF4-FFF2-40B4-BE49-F238E27FC236}">
              <a16:creationId xmlns:a16="http://schemas.microsoft.com/office/drawing/2014/main" id="{A969F925-72EF-7AA2-29C0-CAE3B6C75202}"/>
            </a:ext>
          </a:extLst>
        </xdr:cNvPr>
        <xdr:cNvSpPr/>
      </xdr:nvSpPr>
      <xdr:spPr>
        <a:xfrm>
          <a:off x="9092048" y="41103838"/>
          <a:ext cx="6370614" cy="9153526"/>
        </a:xfrm>
        <a:prstGeom prst="rect">
          <a:avLst/>
        </a:prstGeom>
        <a:solidFill>
          <a:schemeClr val="accent1">
            <a:alpha val="1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2000">
              <a:solidFill>
                <a:srgbClr val="0070C0"/>
              </a:solidFill>
            </a:rPr>
            <a:t>Group</a:t>
          </a:r>
          <a:endParaRPr lang="fi-FI" sz="1100">
            <a:solidFill>
              <a:srgbClr val="0070C0"/>
            </a:solidFill>
          </a:endParaRPr>
        </a:p>
      </xdr:txBody>
    </xdr:sp>
    <xdr:clientData/>
  </xdr:twoCellAnchor>
  <xdr:twoCellAnchor>
    <xdr:from>
      <xdr:col>8</xdr:col>
      <xdr:colOff>588818</xdr:colOff>
      <xdr:row>23</xdr:row>
      <xdr:rowOff>190500</xdr:rowOff>
    </xdr:from>
    <xdr:to>
      <xdr:col>9</xdr:col>
      <xdr:colOff>0</xdr:colOff>
      <xdr:row>29</xdr:row>
      <xdr:rowOff>190501</xdr:rowOff>
    </xdr:to>
    <xdr:cxnSp macro="">
      <xdr:nvCxnSpPr>
        <xdr:cNvPr id="2" name="Straight Arrow Connector 1">
          <a:extLst>
            <a:ext uri="{FF2B5EF4-FFF2-40B4-BE49-F238E27FC236}">
              <a16:creationId xmlns:a16="http://schemas.microsoft.com/office/drawing/2014/main" id="{034D845D-7119-45E4-B289-0514E4CE7C04}"/>
            </a:ext>
          </a:extLst>
        </xdr:cNvPr>
        <xdr:cNvCxnSpPr/>
      </xdr:nvCxnSpPr>
      <xdr:spPr>
        <a:xfrm>
          <a:off x="5437909" y="3844636"/>
          <a:ext cx="17318" cy="1177638"/>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17318</xdr:colOff>
      <xdr:row>196</xdr:row>
      <xdr:rowOff>17317</xdr:rowOff>
    </xdr:from>
    <xdr:to>
      <xdr:col>21</xdr:col>
      <xdr:colOff>17318</xdr:colOff>
      <xdr:row>202</xdr:row>
      <xdr:rowOff>190500</xdr:rowOff>
    </xdr:to>
    <xdr:cxnSp macro="">
      <xdr:nvCxnSpPr>
        <xdr:cNvPr id="3" name="Straight Arrow Connector 2">
          <a:extLst>
            <a:ext uri="{FF2B5EF4-FFF2-40B4-BE49-F238E27FC236}">
              <a16:creationId xmlns:a16="http://schemas.microsoft.com/office/drawing/2014/main" id="{1165C231-AE8B-4184-BC7D-A1C325A3631D}"/>
            </a:ext>
          </a:extLst>
        </xdr:cNvPr>
        <xdr:cNvCxnSpPr/>
      </xdr:nvCxnSpPr>
      <xdr:spPr>
        <a:xfrm>
          <a:off x="3048000" y="2095499"/>
          <a:ext cx="0" cy="1368137"/>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196</xdr:row>
      <xdr:rowOff>0</xdr:rowOff>
    </xdr:from>
    <xdr:to>
      <xdr:col>27</xdr:col>
      <xdr:colOff>0</xdr:colOff>
      <xdr:row>202</xdr:row>
      <xdr:rowOff>190500</xdr:rowOff>
    </xdr:to>
    <xdr:cxnSp macro="">
      <xdr:nvCxnSpPr>
        <xdr:cNvPr id="4" name="Straight Arrow Connector 3">
          <a:extLst>
            <a:ext uri="{FF2B5EF4-FFF2-40B4-BE49-F238E27FC236}">
              <a16:creationId xmlns:a16="http://schemas.microsoft.com/office/drawing/2014/main" id="{C196C200-DD05-4188-A4DA-C431DFF5DC5D}"/>
            </a:ext>
          </a:extLst>
        </xdr:cNvPr>
        <xdr:cNvCxnSpPr/>
      </xdr:nvCxnSpPr>
      <xdr:spPr>
        <a:xfrm flipH="1">
          <a:off x="4242955" y="2078182"/>
          <a:ext cx="2424545" cy="1385454"/>
        </a:xfrm>
        <a:prstGeom prst="straightConnector1">
          <a:avLst/>
        </a:prstGeom>
        <a:ln w="38100">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588818</xdr:colOff>
      <xdr:row>208</xdr:row>
      <xdr:rowOff>34636</xdr:rowOff>
    </xdr:from>
    <xdr:to>
      <xdr:col>33</xdr:col>
      <xdr:colOff>0</xdr:colOff>
      <xdr:row>226</xdr:row>
      <xdr:rowOff>155864</xdr:rowOff>
    </xdr:to>
    <xdr:cxnSp macro="">
      <xdr:nvCxnSpPr>
        <xdr:cNvPr id="6" name="Straight Arrow Connector 5">
          <a:extLst>
            <a:ext uri="{FF2B5EF4-FFF2-40B4-BE49-F238E27FC236}">
              <a16:creationId xmlns:a16="http://schemas.microsoft.com/office/drawing/2014/main" id="{2DF652A7-BB6A-434A-8C85-F8F2866931E0}"/>
            </a:ext>
          </a:extLst>
        </xdr:cNvPr>
        <xdr:cNvCxnSpPr/>
      </xdr:nvCxnSpPr>
      <xdr:spPr>
        <a:xfrm flipH="1">
          <a:off x="12105409" y="4485409"/>
          <a:ext cx="6684818" cy="3706091"/>
        </a:xfrm>
        <a:prstGeom prst="straightConnector1">
          <a:avLst/>
        </a:prstGeom>
        <a:ln w="38100">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197</xdr:row>
      <xdr:rowOff>0</xdr:rowOff>
    </xdr:from>
    <xdr:to>
      <xdr:col>36</xdr:col>
      <xdr:colOff>13854</xdr:colOff>
      <xdr:row>201</xdr:row>
      <xdr:rowOff>190500</xdr:rowOff>
    </xdr:to>
    <xdr:cxnSp macro="">
      <xdr:nvCxnSpPr>
        <xdr:cNvPr id="7" name="Straight Arrow Connector 6">
          <a:extLst>
            <a:ext uri="{FF2B5EF4-FFF2-40B4-BE49-F238E27FC236}">
              <a16:creationId xmlns:a16="http://schemas.microsoft.com/office/drawing/2014/main" id="{6CDCF85C-C50A-4E1E-8D55-89796158953B}"/>
            </a:ext>
          </a:extLst>
        </xdr:cNvPr>
        <xdr:cNvCxnSpPr/>
      </xdr:nvCxnSpPr>
      <xdr:spPr>
        <a:xfrm flipH="1">
          <a:off x="14396357" y="21907500"/>
          <a:ext cx="13854" cy="952500"/>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588818</xdr:colOff>
      <xdr:row>208</xdr:row>
      <xdr:rowOff>17319</xdr:rowOff>
    </xdr:from>
    <xdr:to>
      <xdr:col>40</xdr:col>
      <xdr:colOff>588818</xdr:colOff>
      <xdr:row>227</xdr:row>
      <xdr:rowOff>207818</xdr:rowOff>
    </xdr:to>
    <xdr:cxnSp macro="">
      <xdr:nvCxnSpPr>
        <xdr:cNvPr id="8" name="Straight Arrow Connector 7">
          <a:extLst>
            <a:ext uri="{FF2B5EF4-FFF2-40B4-BE49-F238E27FC236}">
              <a16:creationId xmlns:a16="http://schemas.microsoft.com/office/drawing/2014/main" id="{A16176A6-DE86-4133-8538-DD52F27F5307}"/>
            </a:ext>
          </a:extLst>
        </xdr:cNvPr>
        <xdr:cNvCxnSpPr/>
      </xdr:nvCxnSpPr>
      <xdr:spPr>
        <a:xfrm flipH="1">
          <a:off x="12711545" y="4433455"/>
          <a:ext cx="10910455" cy="4000499"/>
        </a:xfrm>
        <a:prstGeom prst="straightConnector1">
          <a:avLst/>
        </a:prstGeom>
        <a:ln w="38100">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588818</xdr:colOff>
      <xdr:row>35</xdr:row>
      <xdr:rowOff>108857</xdr:rowOff>
    </xdr:from>
    <xdr:to>
      <xdr:col>10</xdr:col>
      <xdr:colOff>326572</xdr:colOff>
      <xdr:row>38</xdr:row>
      <xdr:rowOff>0</xdr:rowOff>
    </xdr:to>
    <xdr:cxnSp macro="">
      <xdr:nvCxnSpPr>
        <xdr:cNvPr id="9" name="Straight Arrow Connector 8">
          <a:extLst>
            <a:ext uri="{FF2B5EF4-FFF2-40B4-BE49-F238E27FC236}">
              <a16:creationId xmlns:a16="http://schemas.microsoft.com/office/drawing/2014/main" id="{63ADEF90-6AB6-49EA-8F59-A105BC2CE4B5}"/>
            </a:ext>
          </a:extLst>
        </xdr:cNvPr>
        <xdr:cNvCxnSpPr/>
      </xdr:nvCxnSpPr>
      <xdr:spPr>
        <a:xfrm flipH="1">
          <a:off x="5487389" y="7851321"/>
          <a:ext cx="962397" cy="489858"/>
        </a:xfrm>
        <a:prstGeom prst="straightConnector1">
          <a:avLst/>
        </a:prstGeom>
        <a:ln w="38100">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588817</xdr:colOff>
      <xdr:row>48</xdr:row>
      <xdr:rowOff>27214</xdr:rowOff>
    </xdr:from>
    <xdr:to>
      <xdr:col>10</xdr:col>
      <xdr:colOff>435429</xdr:colOff>
      <xdr:row>49</xdr:row>
      <xdr:rowOff>25111</xdr:rowOff>
    </xdr:to>
    <xdr:cxnSp macro="">
      <xdr:nvCxnSpPr>
        <xdr:cNvPr id="10" name="Straight Arrow Connector 9">
          <a:extLst>
            <a:ext uri="{FF2B5EF4-FFF2-40B4-BE49-F238E27FC236}">
              <a16:creationId xmlns:a16="http://schemas.microsoft.com/office/drawing/2014/main" id="{30CAE970-037E-4333-979E-4FE8662FF3DD}"/>
            </a:ext>
          </a:extLst>
        </xdr:cNvPr>
        <xdr:cNvCxnSpPr/>
      </xdr:nvCxnSpPr>
      <xdr:spPr>
        <a:xfrm flipH="1">
          <a:off x="5487388" y="10368643"/>
          <a:ext cx="1071255" cy="242825"/>
        </a:xfrm>
        <a:prstGeom prst="straightConnector1">
          <a:avLst/>
        </a:prstGeom>
        <a:ln w="38100">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217</xdr:row>
      <xdr:rowOff>17318</xdr:rowOff>
    </xdr:from>
    <xdr:to>
      <xdr:col>41</xdr:col>
      <xdr:colOff>17318</xdr:colOff>
      <xdr:row>229</xdr:row>
      <xdr:rowOff>103909</xdr:rowOff>
    </xdr:to>
    <xdr:cxnSp macro="">
      <xdr:nvCxnSpPr>
        <xdr:cNvPr id="11" name="Straight Arrow Connector 10">
          <a:extLst>
            <a:ext uri="{FF2B5EF4-FFF2-40B4-BE49-F238E27FC236}">
              <a16:creationId xmlns:a16="http://schemas.microsoft.com/office/drawing/2014/main" id="{343FF433-450E-49B1-8E53-FD7CAB6D1C95}"/>
            </a:ext>
          </a:extLst>
        </xdr:cNvPr>
        <xdr:cNvCxnSpPr/>
      </xdr:nvCxnSpPr>
      <xdr:spPr>
        <a:xfrm flipH="1">
          <a:off x="12728864" y="6234545"/>
          <a:ext cx="10927772" cy="2545773"/>
        </a:xfrm>
        <a:prstGeom prst="straightConnector1">
          <a:avLst/>
        </a:prstGeom>
        <a:ln w="38100">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598714</xdr:colOff>
      <xdr:row>209</xdr:row>
      <xdr:rowOff>40821</xdr:rowOff>
    </xdr:from>
    <xdr:to>
      <xdr:col>21</xdr:col>
      <xdr:colOff>0</xdr:colOff>
      <xdr:row>214</xdr:row>
      <xdr:rowOff>173180</xdr:rowOff>
    </xdr:to>
    <xdr:cxnSp macro="">
      <xdr:nvCxnSpPr>
        <xdr:cNvPr id="15" name="Straight Arrow Connector 14">
          <a:extLst>
            <a:ext uri="{FF2B5EF4-FFF2-40B4-BE49-F238E27FC236}">
              <a16:creationId xmlns:a16="http://schemas.microsoft.com/office/drawing/2014/main" id="{023769AE-E30C-452C-912B-CEE7B41DA2A8}"/>
            </a:ext>
          </a:extLst>
        </xdr:cNvPr>
        <xdr:cNvCxnSpPr/>
      </xdr:nvCxnSpPr>
      <xdr:spPr>
        <a:xfrm>
          <a:off x="5075464" y="24288750"/>
          <a:ext cx="13607" cy="1098466"/>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221</xdr:row>
      <xdr:rowOff>0</xdr:rowOff>
    </xdr:from>
    <xdr:to>
      <xdr:col>21</xdr:col>
      <xdr:colOff>0</xdr:colOff>
      <xdr:row>226</xdr:row>
      <xdr:rowOff>190502</xdr:rowOff>
    </xdr:to>
    <xdr:cxnSp macro="">
      <xdr:nvCxnSpPr>
        <xdr:cNvPr id="16" name="Straight Arrow Connector 15">
          <a:extLst>
            <a:ext uri="{FF2B5EF4-FFF2-40B4-BE49-F238E27FC236}">
              <a16:creationId xmlns:a16="http://schemas.microsoft.com/office/drawing/2014/main" id="{9546B4A4-13F8-43AF-99E4-596CD8C2E5AE}"/>
            </a:ext>
          </a:extLst>
        </xdr:cNvPr>
        <xdr:cNvCxnSpPr/>
      </xdr:nvCxnSpPr>
      <xdr:spPr>
        <a:xfrm>
          <a:off x="5089071" y="26574750"/>
          <a:ext cx="0" cy="1143002"/>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54429</xdr:colOff>
      <xdr:row>50</xdr:row>
      <xdr:rowOff>136071</xdr:rowOff>
    </xdr:from>
    <xdr:to>
      <xdr:col>7</xdr:col>
      <xdr:colOff>556656</xdr:colOff>
      <xdr:row>57</xdr:row>
      <xdr:rowOff>157100</xdr:rowOff>
    </xdr:to>
    <xdr:sp macro="" textlink="">
      <xdr:nvSpPr>
        <xdr:cNvPr id="17" name="Rectangle 16">
          <a:extLst>
            <a:ext uri="{FF2B5EF4-FFF2-40B4-BE49-F238E27FC236}">
              <a16:creationId xmlns:a16="http://schemas.microsoft.com/office/drawing/2014/main" id="{0679CDD9-F3E0-461A-BC28-A40E74C02BC7}"/>
            </a:ext>
          </a:extLst>
        </xdr:cNvPr>
        <xdr:cNvSpPr/>
      </xdr:nvSpPr>
      <xdr:spPr>
        <a:xfrm>
          <a:off x="1279072" y="10314214"/>
          <a:ext cx="3563834" cy="1422565"/>
        </a:xfrm>
        <a:prstGeom prst="rect">
          <a:avLst/>
        </a:prstGeom>
        <a:solidFill>
          <a:schemeClr val="accent1">
            <a:alpha val="1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2000">
              <a:solidFill>
                <a:srgbClr val="0070C0"/>
              </a:solidFill>
            </a:rPr>
            <a:t>Konserni / Group</a:t>
          </a:r>
          <a:endParaRPr lang="fi-FI" sz="1100">
            <a:solidFill>
              <a:srgbClr val="0070C0"/>
            </a:solidFill>
          </a:endParaRPr>
        </a:p>
      </xdr:txBody>
    </xdr:sp>
    <xdr:clientData/>
  </xdr:twoCellAnchor>
  <xdr:twoCellAnchor>
    <xdr:from>
      <xdr:col>17</xdr:col>
      <xdr:colOff>598527</xdr:colOff>
      <xdr:row>21</xdr:row>
      <xdr:rowOff>161925</xdr:rowOff>
    </xdr:from>
    <xdr:to>
      <xdr:col>18</xdr:col>
      <xdr:colOff>52635</xdr:colOff>
      <xdr:row>40</xdr:row>
      <xdr:rowOff>28575</xdr:rowOff>
    </xdr:to>
    <xdr:cxnSp macro="">
      <xdr:nvCxnSpPr>
        <xdr:cNvPr id="18" name="Straight Arrow Connector 17">
          <a:extLst>
            <a:ext uri="{FF2B5EF4-FFF2-40B4-BE49-F238E27FC236}">
              <a16:creationId xmlns:a16="http://schemas.microsoft.com/office/drawing/2014/main" id="{95B915AE-88B9-4AFE-B177-04F403452A74}"/>
            </a:ext>
          </a:extLst>
        </xdr:cNvPr>
        <xdr:cNvCxnSpPr/>
      </xdr:nvCxnSpPr>
      <xdr:spPr>
        <a:xfrm>
          <a:off x="11123652" y="4424363"/>
          <a:ext cx="73233" cy="3486150"/>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19050</xdr:colOff>
      <xdr:row>22</xdr:row>
      <xdr:rowOff>9525</xdr:rowOff>
    </xdr:from>
    <xdr:to>
      <xdr:col>25</xdr:col>
      <xdr:colOff>9525</xdr:colOff>
      <xdr:row>39</xdr:row>
      <xdr:rowOff>180975</xdr:rowOff>
    </xdr:to>
    <xdr:cxnSp macro="">
      <xdr:nvCxnSpPr>
        <xdr:cNvPr id="21" name="Straight Arrow Connector 20">
          <a:extLst>
            <a:ext uri="{FF2B5EF4-FFF2-40B4-BE49-F238E27FC236}">
              <a16:creationId xmlns:a16="http://schemas.microsoft.com/office/drawing/2014/main" id="{E1AD1534-F593-41A6-B8D8-1A3AA20D694A}"/>
            </a:ext>
          </a:extLst>
        </xdr:cNvPr>
        <xdr:cNvCxnSpPr/>
      </xdr:nvCxnSpPr>
      <xdr:spPr>
        <a:xfrm flipH="1">
          <a:off x="12820650" y="4514850"/>
          <a:ext cx="2428875" cy="3467100"/>
        </a:xfrm>
        <a:prstGeom prst="straightConnector1">
          <a:avLst/>
        </a:prstGeom>
        <a:ln w="38100">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38</xdr:row>
      <xdr:rowOff>9525</xdr:rowOff>
    </xdr:from>
    <xdr:to>
      <xdr:col>24</xdr:col>
      <xdr:colOff>570512</xdr:colOff>
      <xdr:row>40</xdr:row>
      <xdr:rowOff>9525</xdr:rowOff>
    </xdr:to>
    <xdr:cxnSp macro="">
      <xdr:nvCxnSpPr>
        <xdr:cNvPr id="24" name="Straight Arrow Connector 23">
          <a:extLst>
            <a:ext uri="{FF2B5EF4-FFF2-40B4-BE49-F238E27FC236}">
              <a16:creationId xmlns:a16="http://schemas.microsoft.com/office/drawing/2014/main" id="{0A0714A1-DCC4-456D-BB8F-F8AC55B165B8}"/>
            </a:ext>
          </a:extLst>
        </xdr:cNvPr>
        <xdr:cNvCxnSpPr/>
      </xdr:nvCxnSpPr>
      <xdr:spPr>
        <a:xfrm flipH="1">
          <a:off x="13411200" y="7610475"/>
          <a:ext cx="1789712" cy="400050"/>
        </a:xfrm>
        <a:prstGeom prst="straightConnector1">
          <a:avLst/>
        </a:prstGeom>
        <a:ln w="38100">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19050</xdr:colOff>
      <xdr:row>137</xdr:row>
      <xdr:rowOff>27215</xdr:rowOff>
    </xdr:from>
    <xdr:to>
      <xdr:col>28</xdr:col>
      <xdr:colOff>367393</xdr:colOff>
      <xdr:row>154</xdr:row>
      <xdr:rowOff>180975</xdr:rowOff>
    </xdr:to>
    <xdr:cxnSp macro="">
      <xdr:nvCxnSpPr>
        <xdr:cNvPr id="27" name="Straight Arrow Connector 26">
          <a:extLst>
            <a:ext uri="{FF2B5EF4-FFF2-40B4-BE49-F238E27FC236}">
              <a16:creationId xmlns:a16="http://schemas.microsoft.com/office/drawing/2014/main" id="{12334D6C-3349-468B-B770-750EF4857524}"/>
            </a:ext>
          </a:extLst>
        </xdr:cNvPr>
        <xdr:cNvCxnSpPr/>
      </xdr:nvCxnSpPr>
      <xdr:spPr>
        <a:xfrm flipH="1">
          <a:off x="6142264" y="28071536"/>
          <a:ext cx="4634593" cy="3446689"/>
        </a:xfrm>
        <a:prstGeom prst="straightConnector1">
          <a:avLst/>
        </a:prstGeom>
        <a:ln w="38100">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585107</xdr:colOff>
      <xdr:row>136</xdr:row>
      <xdr:rowOff>176893</xdr:rowOff>
    </xdr:from>
    <xdr:to>
      <xdr:col>16</xdr:col>
      <xdr:colOff>585108</xdr:colOff>
      <xdr:row>154</xdr:row>
      <xdr:rowOff>186418</xdr:rowOff>
    </xdr:to>
    <xdr:cxnSp macro="">
      <xdr:nvCxnSpPr>
        <xdr:cNvPr id="28" name="Straight Arrow Connector 27">
          <a:extLst>
            <a:ext uri="{FF2B5EF4-FFF2-40B4-BE49-F238E27FC236}">
              <a16:creationId xmlns:a16="http://schemas.microsoft.com/office/drawing/2014/main" id="{6989A459-D836-42E7-91A1-D1E0C407B306}"/>
            </a:ext>
          </a:extLst>
        </xdr:cNvPr>
        <xdr:cNvCxnSpPr/>
      </xdr:nvCxnSpPr>
      <xdr:spPr>
        <a:xfrm>
          <a:off x="3646714" y="28017107"/>
          <a:ext cx="1" cy="3506561"/>
        </a:xfrm>
        <a:prstGeom prst="straightConnector1">
          <a:avLst/>
        </a:prstGeom>
        <a:ln w="38100">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13607</xdr:colOff>
      <xdr:row>136</xdr:row>
      <xdr:rowOff>163286</xdr:rowOff>
    </xdr:from>
    <xdr:to>
      <xdr:col>20</xdr:col>
      <xdr:colOff>13607</xdr:colOff>
      <xdr:row>141</xdr:row>
      <xdr:rowOff>13607</xdr:rowOff>
    </xdr:to>
    <xdr:cxnSp macro="">
      <xdr:nvCxnSpPr>
        <xdr:cNvPr id="31" name="Straight Arrow Connector 30">
          <a:extLst>
            <a:ext uri="{FF2B5EF4-FFF2-40B4-BE49-F238E27FC236}">
              <a16:creationId xmlns:a16="http://schemas.microsoft.com/office/drawing/2014/main" id="{AD985996-B6F6-4B3E-A7AE-0F0B2295DB0E}"/>
            </a:ext>
          </a:extLst>
        </xdr:cNvPr>
        <xdr:cNvCxnSpPr/>
      </xdr:nvCxnSpPr>
      <xdr:spPr>
        <a:xfrm>
          <a:off x="5524500" y="28003500"/>
          <a:ext cx="0" cy="830036"/>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598714</xdr:colOff>
      <xdr:row>147</xdr:row>
      <xdr:rowOff>13607</xdr:rowOff>
    </xdr:from>
    <xdr:to>
      <xdr:col>20</xdr:col>
      <xdr:colOff>0</xdr:colOff>
      <xdr:row>155</xdr:row>
      <xdr:rowOff>13607</xdr:rowOff>
    </xdr:to>
    <xdr:cxnSp macro="">
      <xdr:nvCxnSpPr>
        <xdr:cNvPr id="35" name="Straight Arrow Connector 34">
          <a:extLst>
            <a:ext uri="{FF2B5EF4-FFF2-40B4-BE49-F238E27FC236}">
              <a16:creationId xmlns:a16="http://schemas.microsoft.com/office/drawing/2014/main" id="{A38F870B-6755-4924-9DE2-344A7CE8D7DF}"/>
            </a:ext>
          </a:extLst>
        </xdr:cNvPr>
        <xdr:cNvCxnSpPr/>
      </xdr:nvCxnSpPr>
      <xdr:spPr>
        <a:xfrm>
          <a:off x="5075464" y="37623750"/>
          <a:ext cx="13607" cy="1564821"/>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153</xdr:row>
      <xdr:rowOff>54428</xdr:rowOff>
    </xdr:from>
    <xdr:to>
      <xdr:col>24</xdr:col>
      <xdr:colOff>585107</xdr:colOff>
      <xdr:row>154</xdr:row>
      <xdr:rowOff>190500</xdr:rowOff>
    </xdr:to>
    <xdr:cxnSp macro="">
      <xdr:nvCxnSpPr>
        <xdr:cNvPr id="39" name="Straight Arrow Connector 38">
          <a:extLst>
            <a:ext uri="{FF2B5EF4-FFF2-40B4-BE49-F238E27FC236}">
              <a16:creationId xmlns:a16="http://schemas.microsoft.com/office/drawing/2014/main" id="{7E168371-25E3-4472-9DE1-7EFEA01C2EC1}"/>
            </a:ext>
          </a:extLst>
        </xdr:cNvPr>
        <xdr:cNvCxnSpPr/>
      </xdr:nvCxnSpPr>
      <xdr:spPr>
        <a:xfrm flipH="1">
          <a:off x="6735536" y="31187571"/>
          <a:ext cx="1809750" cy="340179"/>
        </a:xfrm>
        <a:prstGeom prst="straightConnector1">
          <a:avLst/>
        </a:prstGeom>
        <a:ln w="38100">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40821</xdr:colOff>
      <xdr:row>230</xdr:row>
      <xdr:rowOff>40821</xdr:rowOff>
    </xdr:from>
    <xdr:to>
      <xdr:col>18</xdr:col>
      <xdr:colOff>530678</xdr:colOff>
      <xdr:row>236</xdr:row>
      <xdr:rowOff>13605</xdr:rowOff>
    </xdr:to>
    <xdr:cxnSp macro="">
      <xdr:nvCxnSpPr>
        <xdr:cNvPr id="58" name="Connector: Elbow 57">
          <a:extLst>
            <a:ext uri="{FF2B5EF4-FFF2-40B4-BE49-F238E27FC236}">
              <a16:creationId xmlns:a16="http://schemas.microsoft.com/office/drawing/2014/main" id="{7BAB068C-C200-4D10-92E2-2D0A10E9B2E4}"/>
            </a:ext>
          </a:extLst>
        </xdr:cNvPr>
        <xdr:cNvCxnSpPr/>
      </xdr:nvCxnSpPr>
      <xdr:spPr>
        <a:xfrm rot="16200000" flipH="1">
          <a:off x="9484179" y="9089570"/>
          <a:ext cx="1197427" cy="489857"/>
        </a:xfrm>
        <a:prstGeom prst="bentConnector3">
          <a:avLst>
            <a:gd name="adj1" fmla="val 10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43547</xdr:colOff>
      <xdr:row>235</xdr:row>
      <xdr:rowOff>2725</xdr:rowOff>
    </xdr:from>
    <xdr:to>
      <xdr:col>19</xdr:col>
      <xdr:colOff>3</xdr:colOff>
      <xdr:row>241</xdr:row>
      <xdr:rowOff>40824</xdr:rowOff>
    </xdr:to>
    <xdr:cxnSp macro="">
      <xdr:nvCxnSpPr>
        <xdr:cNvPr id="59" name="Connector: Elbow 58">
          <a:extLst>
            <a:ext uri="{FF2B5EF4-FFF2-40B4-BE49-F238E27FC236}">
              <a16:creationId xmlns:a16="http://schemas.microsoft.com/office/drawing/2014/main" id="{7CC010C8-FC7F-4239-8D69-EB1B7A27EABC}"/>
            </a:ext>
          </a:extLst>
        </xdr:cNvPr>
        <xdr:cNvCxnSpPr/>
      </xdr:nvCxnSpPr>
      <xdr:spPr>
        <a:xfrm rot="16200000" flipH="1">
          <a:off x="9473297" y="10044797"/>
          <a:ext cx="1303563" cy="568777"/>
        </a:xfrm>
        <a:prstGeom prst="bentConnector3">
          <a:avLst>
            <a:gd name="adj1" fmla="val 9906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462643</xdr:colOff>
      <xdr:row>68</xdr:row>
      <xdr:rowOff>190500</xdr:rowOff>
    </xdr:from>
    <xdr:to>
      <xdr:col>10</xdr:col>
      <xdr:colOff>108857</xdr:colOff>
      <xdr:row>71</xdr:row>
      <xdr:rowOff>176893</xdr:rowOff>
    </xdr:to>
    <xdr:cxnSp macro="">
      <xdr:nvCxnSpPr>
        <xdr:cNvPr id="61" name="Connector: Elbow 60">
          <a:extLst>
            <a:ext uri="{FF2B5EF4-FFF2-40B4-BE49-F238E27FC236}">
              <a16:creationId xmlns:a16="http://schemas.microsoft.com/office/drawing/2014/main" id="{8F340E2A-A4F1-7CEF-77E3-4A170F603CF9}"/>
            </a:ext>
          </a:extLst>
        </xdr:cNvPr>
        <xdr:cNvCxnSpPr/>
      </xdr:nvCxnSpPr>
      <xdr:spPr>
        <a:xfrm>
          <a:off x="5361214" y="13688786"/>
          <a:ext cx="870857" cy="612321"/>
        </a:xfrm>
        <a:prstGeom prst="bentConnector3">
          <a:avLst/>
        </a:prstGeom>
        <a:ln w="38100">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517073</xdr:colOff>
      <xdr:row>62</xdr:row>
      <xdr:rowOff>13610</xdr:rowOff>
    </xdr:from>
    <xdr:to>
      <xdr:col>10</xdr:col>
      <xdr:colOff>95252</xdr:colOff>
      <xdr:row>66</xdr:row>
      <xdr:rowOff>95252</xdr:rowOff>
    </xdr:to>
    <xdr:cxnSp macro="">
      <xdr:nvCxnSpPr>
        <xdr:cNvPr id="77" name="Connector: Elbow 76">
          <a:extLst>
            <a:ext uri="{FF2B5EF4-FFF2-40B4-BE49-F238E27FC236}">
              <a16:creationId xmlns:a16="http://schemas.microsoft.com/office/drawing/2014/main" id="{F3FF0984-2702-45BE-B119-DACA90F0E758}"/>
            </a:ext>
          </a:extLst>
        </xdr:cNvPr>
        <xdr:cNvCxnSpPr/>
      </xdr:nvCxnSpPr>
      <xdr:spPr>
        <a:xfrm rot="16200000" flipH="1">
          <a:off x="5368019" y="12538985"/>
          <a:ext cx="898071" cy="802822"/>
        </a:xfrm>
        <a:prstGeom prst="bentConnector3">
          <a:avLst>
            <a:gd name="adj1" fmla="val 5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598714</xdr:colOff>
      <xdr:row>230</xdr:row>
      <xdr:rowOff>13609</xdr:rowOff>
    </xdr:from>
    <xdr:to>
      <xdr:col>27</xdr:col>
      <xdr:colOff>585108</xdr:colOff>
      <xdr:row>235</xdr:row>
      <xdr:rowOff>190500</xdr:rowOff>
    </xdr:to>
    <xdr:cxnSp macro="">
      <xdr:nvCxnSpPr>
        <xdr:cNvPr id="78" name="Connector: Elbow 77">
          <a:extLst>
            <a:ext uri="{FF2B5EF4-FFF2-40B4-BE49-F238E27FC236}">
              <a16:creationId xmlns:a16="http://schemas.microsoft.com/office/drawing/2014/main" id="{A29F279B-E3D2-4802-9775-1D5D305B8FC4}"/>
            </a:ext>
          </a:extLst>
        </xdr:cNvPr>
        <xdr:cNvCxnSpPr/>
      </xdr:nvCxnSpPr>
      <xdr:spPr>
        <a:xfrm>
          <a:off x="6721928" y="24098252"/>
          <a:ext cx="3048001" cy="1142998"/>
        </a:xfrm>
        <a:prstGeom prst="bentConnector3">
          <a:avLst>
            <a:gd name="adj1" fmla="val 64286"/>
          </a:avLst>
        </a:prstGeom>
        <a:ln w="38100">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571502</xdr:colOff>
      <xdr:row>158</xdr:row>
      <xdr:rowOff>54430</xdr:rowOff>
    </xdr:from>
    <xdr:to>
      <xdr:col>17</xdr:col>
      <xdr:colOff>585108</xdr:colOff>
      <xdr:row>164</xdr:row>
      <xdr:rowOff>81642</xdr:rowOff>
    </xdr:to>
    <xdr:cxnSp macro="">
      <xdr:nvCxnSpPr>
        <xdr:cNvPr id="83" name="Connector: Elbow 82">
          <a:extLst>
            <a:ext uri="{FF2B5EF4-FFF2-40B4-BE49-F238E27FC236}">
              <a16:creationId xmlns:a16="http://schemas.microsoft.com/office/drawing/2014/main" id="{487D13A2-CDBC-4AFB-97DF-F896337F4767}"/>
            </a:ext>
          </a:extLst>
        </xdr:cNvPr>
        <xdr:cNvCxnSpPr/>
      </xdr:nvCxnSpPr>
      <xdr:spPr>
        <a:xfrm rot="16200000" flipH="1">
          <a:off x="3326949" y="41100376"/>
          <a:ext cx="1238247" cy="625928"/>
        </a:xfrm>
        <a:prstGeom prst="bentConnector3">
          <a:avLst>
            <a:gd name="adj1" fmla="val 10055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557893</xdr:colOff>
      <xdr:row>158</xdr:row>
      <xdr:rowOff>40820</xdr:rowOff>
    </xdr:from>
    <xdr:to>
      <xdr:col>17</xdr:col>
      <xdr:colOff>557892</xdr:colOff>
      <xdr:row>170</xdr:row>
      <xdr:rowOff>13606</xdr:rowOff>
    </xdr:to>
    <xdr:cxnSp macro="">
      <xdr:nvCxnSpPr>
        <xdr:cNvPr id="84" name="Connector: Elbow 83">
          <a:extLst>
            <a:ext uri="{FF2B5EF4-FFF2-40B4-BE49-F238E27FC236}">
              <a16:creationId xmlns:a16="http://schemas.microsoft.com/office/drawing/2014/main" id="{24C7EA92-DD62-4BFA-9393-BE3752DAFCD2}"/>
            </a:ext>
          </a:extLst>
        </xdr:cNvPr>
        <xdr:cNvCxnSpPr/>
      </xdr:nvCxnSpPr>
      <xdr:spPr>
        <a:xfrm rot="16200000" flipH="1">
          <a:off x="2728232" y="41671874"/>
          <a:ext cx="2394857" cy="612321"/>
        </a:xfrm>
        <a:prstGeom prst="bentConnector3">
          <a:avLst>
            <a:gd name="adj1" fmla="val 10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425407</xdr:colOff>
      <xdr:row>37</xdr:row>
      <xdr:rowOff>52079</xdr:rowOff>
    </xdr:from>
    <xdr:to>
      <xdr:col>17</xdr:col>
      <xdr:colOff>530678</xdr:colOff>
      <xdr:row>59</xdr:row>
      <xdr:rowOff>108856</xdr:rowOff>
    </xdr:to>
    <xdr:sp macro="" textlink="">
      <xdr:nvSpPr>
        <xdr:cNvPr id="118" name="Rectangle 117">
          <a:extLst>
            <a:ext uri="{FF2B5EF4-FFF2-40B4-BE49-F238E27FC236}">
              <a16:creationId xmlns:a16="http://schemas.microsoft.com/office/drawing/2014/main" id="{EFCA0CF5-850D-49A2-A840-118F7F43C483}"/>
            </a:ext>
          </a:extLst>
        </xdr:cNvPr>
        <xdr:cNvSpPr/>
      </xdr:nvSpPr>
      <xdr:spPr>
        <a:xfrm>
          <a:off x="8576086" y="8053079"/>
          <a:ext cx="1942235" cy="4533527"/>
        </a:xfrm>
        <a:prstGeom prst="rect">
          <a:avLst/>
        </a:prstGeom>
        <a:solidFill>
          <a:schemeClr val="accent1">
            <a:alpha val="1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2000">
              <a:solidFill>
                <a:srgbClr val="0070C0"/>
              </a:solidFill>
            </a:rPr>
            <a:t>Konserni / Group</a:t>
          </a:r>
          <a:endParaRPr lang="fi-FI" sz="1100">
            <a:solidFill>
              <a:srgbClr val="0070C0"/>
            </a:solidFill>
          </a:endParaRPr>
        </a:p>
      </xdr:txBody>
    </xdr:sp>
    <xdr:clientData/>
  </xdr:twoCellAnchor>
  <xdr:twoCellAnchor>
    <xdr:from>
      <xdr:col>21</xdr:col>
      <xdr:colOff>571500</xdr:colOff>
      <xdr:row>158</xdr:row>
      <xdr:rowOff>27214</xdr:rowOff>
    </xdr:from>
    <xdr:to>
      <xdr:col>25</xdr:col>
      <xdr:colOff>585107</xdr:colOff>
      <xdr:row>164</xdr:row>
      <xdr:rowOff>81643</xdr:rowOff>
    </xdr:to>
    <xdr:cxnSp macro="">
      <xdr:nvCxnSpPr>
        <xdr:cNvPr id="120" name="Straight Arrow Connector 119">
          <a:extLst>
            <a:ext uri="{FF2B5EF4-FFF2-40B4-BE49-F238E27FC236}">
              <a16:creationId xmlns:a16="http://schemas.microsoft.com/office/drawing/2014/main" id="{A987E613-9977-4BDE-8AE3-E05686FCFEBD}"/>
            </a:ext>
          </a:extLst>
        </xdr:cNvPr>
        <xdr:cNvCxnSpPr/>
      </xdr:nvCxnSpPr>
      <xdr:spPr>
        <a:xfrm>
          <a:off x="6694714" y="40794214"/>
          <a:ext cx="2462893" cy="1265465"/>
        </a:xfrm>
        <a:prstGeom prst="straightConnector1">
          <a:avLst/>
        </a:prstGeom>
        <a:ln w="38100">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272143</xdr:colOff>
      <xdr:row>230</xdr:row>
      <xdr:rowOff>27214</xdr:rowOff>
    </xdr:from>
    <xdr:to>
      <xdr:col>27</xdr:col>
      <xdr:colOff>585108</xdr:colOff>
      <xdr:row>242</xdr:row>
      <xdr:rowOff>27200</xdr:rowOff>
    </xdr:to>
    <xdr:cxnSp macro="">
      <xdr:nvCxnSpPr>
        <xdr:cNvPr id="123" name="Connector: Elbow 122">
          <a:extLst>
            <a:ext uri="{FF2B5EF4-FFF2-40B4-BE49-F238E27FC236}">
              <a16:creationId xmlns:a16="http://schemas.microsoft.com/office/drawing/2014/main" id="{304F79CE-8D0B-4029-8633-8DED0A5DAD7C}"/>
            </a:ext>
          </a:extLst>
        </xdr:cNvPr>
        <xdr:cNvCxnSpPr/>
      </xdr:nvCxnSpPr>
      <xdr:spPr>
        <a:xfrm>
          <a:off x="7007679" y="28779107"/>
          <a:ext cx="2762250" cy="2476486"/>
        </a:xfrm>
        <a:prstGeom prst="bentConnector3">
          <a:avLst>
            <a:gd name="adj1" fmla="val 60837"/>
          </a:avLst>
        </a:prstGeom>
        <a:ln w="38100">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152</xdr:row>
      <xdr:rowOff>0</xdr:rowOff>
    </xdr:from>
    <xdr:to>
      <xdr:col>24</xdr:col>
      <xdr:colOff>258535</xdr:colOff>
      <xdr:row>173</xdr:row>
      <xdr:rowOff>27214</xdr:rowOff>
    </xdr:to>
    <xdr:sp macro="" textlink="">
      <xdr:nvSpPr>
        <xdr:cNvPr id="126" name="Rectangle 125">
          <a:extLst>
            <a:ext uri="{FF2B5EF4-FFF2-40B4-BE49-F238E27FC236}">
              <a16:creationId xmlns:a16="http://schemas.microsoft.com/office/drawing/2014/main" id="{B6952AF7-F18B-4793-AC44-DCEDE04AC00B}"/>
            </a:ext>
          </a:extLst>
        </xdr:cNvPr>
        <xdr:cNvSpPr/>
      </xdr:nvSpPr>
      <xdr:spPr>
        <a:xfrm>
          <a:off x="2449286" y="39596786"/>
          <a:ext cx="5769428" cy="4299857"/>
        </a:xfrm>
        <a:prstGeom prst="rect">
          <a:avLst/>
        </a:prstGeom>
        <a:solidFill>
          <a:schemeClr val="accent1">
            <a:alpha val="1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2000">
              <a:solidFill>
                <a:srgbClr val="0070C0"/>
              </a:solidFill>
            </a:rPr>
            <a:t>Konserni / Group</a:t>
          </a:r>
          <a:endParaRPr lang="fi-FI" sz="1100">
            <a:solidFill>
              <a:srgbClr val="0070C0"/>
            </a:solidFill>
          </a:endParaRPr>
        </a:p>
      </xdr:txBody>
    </xdr:sp>
    <xdr:clientData/>
  </xdr:twoCellAnchor>
  <xdr:twoCellAnchor>
    <xdr:from>
      <xdr:col>16</xdr:col>
      <xdr:colOff>204111</xdr:colOff>
      <xdr:row>42</xdr:row>
      <xdr:rowOff>163289</xdr:rowOff>
    </xdr:from>
    <xdr:to>
      <xdr:col>17</xdr:col>
      <xdr:colOff>13611</xdr:colOff>
      <xdr:row>48</xdr:row>
      <xdr:rowOff>231326</xdr:rowOff>
    </xdr:to>
    <xdr:cxnSp macro="">
      <xdr:nvCxnSpPr>
        <xdr:cNvPr id="127" name="Connector: Elbow 126">
          <a:extLst>
            <a:ext uri="{FF2B5EF4-FFF2-40B4-BE49-F238E27FC236}">
              <a16:creationId xmlns:a16="http://schemas.microsoft.com/office/drawing/2014/main" id="{772578E2-8AE1-41EF-8922-8A46DD5651AE}"/>
            </a:ext>
          </a:extLst>
        </xdr:cNvPr>
        <xdr:cNvCxnSpPr/>
      </xdr:nvCxnSpPr>
      <xdr:spPr>
        <a:xfrm rot="16200000" flipH="1">
          <a:off x="9171217" y="9144004"/>
          <a:ext cx="1238251" cy="421822"/>
        </a:xfrm>
        <a:prstGeom prst="bentConnector3">
          <a:avLst>
            <a:gd name="adj1" fmla="val 9835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68036</xdr:colOff>
      <xdr:row>42</xdr:row>
      <xdr:rowOff>136071</xdr:rowOff>
    </xdr:from>
    <xdr:to>
      <xdr:col>26</xdr:col>
      <xdr:colOff>27214</xdr:colOff>
      <xdr:row>48</xdr:row>
      <xdr:rowOff>176893</xdr:rowOff>
    </xdr:to>
    <xdr:cxnSp macro="">
      <xdr:nvCxnSpPr>
        <xdr:cNvPr id="137" name="Connector: Elbow 136">
          <a:extLst>
            <a:ext uri="{FF2B5EF4-FFF2-40B4-BE49-F238E27FC236}">
              <a16:creationId xmlns:a16="http://schemas.microsoft.com/office/drawing/2014/main" id="{74597E86-45E5-4FE5-85CA-F9C29DC0AA0E}"/>
            </a:ext>
          </a:extLst>
        </xdr:cNvPr>
        <xdr:cNvCxnSpPr/>
      </xdr:nvCxnSpPr>
      <xdr:spPr>
        <a:xfrm>
          <a:off x="13117286" y="8708571"/>
          <a:ext cx="2408464" cy="1211036"/>
        </a:xfrm>
        <a:prstGeom prst="bentConnector3">
          <a:avLst/>
        </a:prstGeom>
        <a:ln w="38100">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206834</xdr:colOff>
      <xdr:row>48</xdr:row>
      <xdr:rowOff>97978</xdr:rowOff>
    </xdr:from>
    <xdr:to>
      <xdr:col>17</xdr:col>
      <xdr:colOff>16334</xdr:colOff>
      <xdr:row>54</xdr:row>
      <xdr:rowOff>125193</xdr:rowOff>
    </xdr:to>
    <xdr:cxnSp macro="">
      <xdr:nvCxnSpPr>
        <xdr:cNvPr id="144" name="Connector: Elbow 143">
          <a:extLst>
            <a:ext uri="{FF2B5EF4-FFF2-40B4-BE49-F238E27FC236}">
              <a16:creationId xmlns:a16="http://schemas.microsoft.com/office/drawing/2014/main" id="{E3112617-482B-4F74-8E42-07CB836E6A59}"/>
            </a:ext>
          </a:extLst>
        </xdr:cNvPr>
        <xdr:cNvCxnSpPr/>
      </xdr:nvCxnSpPr>
      <xdr:spPr>
        <a:xfrm rot="16200000" flipH="1">
          <a:off x="9173940" y="10248907"/>
          <a:ext cx="1238251" cy="421822"/>
        </a:xfrm>
        <a:prstGeom prst="bentConnector3">
          <a:avLst>
            <a:gd name="adj1" fmla="val 9835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105</xdr:row>
      <xdr:rowOff>158750</xdr:rowOff>
    </xdr:from>
    <xdr:to>
      <xdr:col>19</xdr:col>
      <xdr:colOff>14432</xdr:colOff>
      <xdr:row>111</xdr:row>
      <xdr:rowOff>158751</xdr:rowOff>
    </xdr:to>
    <xdr:cxnSp macro="">
      <xdr:nvCxnSpPr>
        <xdr:cNvPr id="5" name="Straight Arrow Connector 4">
          <a:extLst>
            <a:ext uri="{FF2B5EF4-FFF2-40B4-BE49-F238E27FC236}">
              <a16:creationId xmlns:a16="http://schemas.microsoft.com/office/drawing/2014/main" id="{DD1CD943-4E21-4D7B-B3FF-52037260BFCF}"/>
            </a:ext>
          </a:extLst>
        </xdr:cNvPr>
        <xdr:cNvCxnSpPr/>
      </xdr:nvCxnSpPr>
      <xdr:spPr>
        <a:xfrm>
          <a:off x="11207750" y="21447125"/>
          <a:ext cx="14432" cy="1143001"/>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63500</xdr:colOff>
      <xdr:row>106</xdr:row>
      <xdr:rowOff>31750</xdr:rowOff>
    </xdr:from>
    <xdr:to>
      <xdr:col>27</xdr:col>
      <xdr:colOff>7629</xdr:colOff>
      <xdr:row>110</xdr:row>
      <xdr:rowOff>95250</xdr:rowOff>
    </xdr:to>
    <xdr:cxnSp macro="">
      <xdr:nvCxnSpPr>
        <xdr:cNvPr id="12" name="Straight Arrow Connector 11">
          <a:extLst>
            <a:ext uri="{FF2B5EF4-FFF2-40B4-BE49-F238E27FC236}">
              <a16:creationId xmlns:a16="http://schemas.microsoft.com/office/drawing/2014/main" id="{F1AB6118-464F-4EAA-9FCA-5A2AF11D6615}"/>
            </a:ext>
          </a:extLst>
        </xdr:cNvPr>
        <xdr:cNvCxnSpPr/>
      </xdr:nvCxnSpPr>
      <xdr:spPr>
        <a:xfrm flipH="1">
          <a:off x="13081000" y="21510625"/>
          <a:ext cx="2960379" cy="825500"/>
        </a:xfrm>
        <a:prstGeom prst="straightConnector1">
          <a:avLst/>
        </a:prstGeom>
        <a:ln w="38100">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285753</xdr:colOff>
      <xdr:row>113</xdr:row>
      <xdr:rowOff>174624</xdr:rowOff>
    </xdr:from>
    <xdr:to>
      <xdr:col>18</xdr:col>
      <xdr:colOff>15876</xdr:colOff>
      <xdr:row>121</xdr:row>
      <xdr:rowOff>4538</xdr:rowOff>
    </xdr:to>
    <xdr:cxnSp macro="">
      <xdr:nvCxnSpPr>
        <xdr:cNvPr id="14" name="Connector: Elbow 13">
          <a:extLst>
            <a:ext uri="{FF2B5EF4-FFF2-40B4-BE49-F238E27FC236}">
              <a16:creationId xmlns:a16="http://schemas.microsoft.com/office/drawing/2014/main" id="{8DBA097A-2106-4219-BAF7-44DA3F8A8775}"/>
            </a:ext>
          </a:extLst>
        </xdr:cNvPr>
        <xdr:cNvCxnSpPr/>
      </xdr:nvCxnSpPr>
      <xdr:spPr>
        <a:xfrm rot="16200000" flipH="1">
          <a:off x="9673545" y="23489332"/>
          <a:ext cx="1401539" cy="492123"/>
        </a:xfrm>
        <a:prstGeom prst="bentConnector3">
          <a:avLst>
            <a:gd name="adj1" fmla="val 98705"/>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108</xdr:row>
      <xdr:rowOff>190497</xdr:rowOff>
    </xdr:from>
    <xdr:to>
      <xdr:col>26</xdr:col>
      <xdr:colOff>105833</xdr:colOff>
      <xdr:row>125</xdr:row>
      <xdr:rowOff>21164</xdr:rowOff>
    </xdr:to>
    <xdr:sp macro="" textlink="">
      <xdr:nvSpPr>
        <xdr:cNvPr id="22" name="Rectangle 21">
          <a:extLst>
            <a:ext uri="{FF2B5EF4-FFF2-40B4-BE49-F238E27FC236}">
              <a16:creationId xmlns:a16="http://schemas.microsoft.com/office/drawing/2014/main" id="{B39CC01B-9D9D-4FAF-A576-308CF3706E2F}"/>
            </a:ext>
          </a:extLst>
        </xdr:cNvPr>
        <xdr:cNvSpPr/>
      </xdr:nvSpPr>
      <xdr:spPr>
        <a:xfrm>
          <a:off x="8784167" y="22267330"/>
          <a:ext cx="7006166" cy="3153834"/>
        </a:xfrm>
        <a:prstGeom prst="rect">
          <a:avLst/>
        </a:prstGeom>
        <a:solidFill>
          <a:schemeClr val="accent1">
            <a:alpha val="1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2000">
              <a:solidFill>
                <a:srgbClr val="0070C0"/>
              </a:solidFill>
            </a:rPr>
            <a:t>Konserni / Group</a:t>
          </a:r>
          <a:endParaRPr lang="fi-FI" sz="1100">
            <a:solidFill>
              <a:srgbClr val="0070C0"/>
            </a:solidFill>
          </a:endParaRPr>
        </a:p>
      </xdr:txBody>
    </xdr:sp>
    <xdr:clientData/>
  </xdr:twoCellAnchor>
</xdr:wsDr>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businessfinland.fi/sv/for-finlandska-kunder/tjanster/finansiering/anvisningar-villkor-och-blanketter/foretag-i-svarigheter" TargetMode="External"/><Relationship Id="rId2" Type="http://schemas.openxmlformats.org/officeDocument/2006/relationships/hyperlink" Target="https://www.businessfinland.fi/en/for-finnish-customers/services/funding/guidelines-terms-and-forms/firm-in-difficulty" TargetMode="External"/><Relationship Id="rId1" Type="http://schemas.openxmlformats.org/officeDocument/2006/relationships/hyperlink" Target="https://www.businessfinland.fi/suomalaisille-asiakkaille/palvelut/rahoitus/ohjeet-ehdot-ja-lomakkeet/vaikeuksissa-oleva-yrity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33C80-A55A-46AC-B3BB-9924B5FBC699}">
  <dimension ref="A1:AL49"/>
  <sheetViews>
    <sheetView tabSelected="1" zoomScale="80" zoomScaleNormal="80" workbookViewId="0">
      <selection activeCell="V1" sqref="V1"/>
    </sheetView>
  </sheetViews>
  <sheetFormatPr defaultRowHeight="14.5" x14ac:dyDescent="0.35"/>
  <cols>
    <col min="2" max="2" width="3" customWidth="1"/>
    <col min="4" max="4" width="25" customWidth="1"/>
    <col min="5" max="5" width="3.81640625" customWidth="1"/>
    <col min="6" max="7" width="15.1796875" customWidth="1"/>
    <col min="20" max="20" width="15.453125" customWidth="1"/>
    <col min="22" max="22" width="13.453125" customWidth="1"/>
    <col min="23" max="23" width="14" customWidth="1"/>
    <col min="24" max="24" width="13.26953125" customWidth="1"/>
  </cols>
  <sheetData>
    <row r="1" spans="1:38" x14ac:dyDescent="0.35">
      <c r="A1" s="75"/>
      <c r="B1" s="151" t="str">
        <f ca="1">IF(NOW()&gt;structure!R1+370,$N$2,"")</f>
        <v/>
      </c>
      <c r="C1" s="151"/>
      <c r="D1" s="151"/>
      <c r="E1" s="151"/>
      <c r="F1" s="151"/>
      <c r="G1" s="151"/>
      <c r="H1" s="151"/>
      <c r="I1" s="151"/>
      <c r="J1" s="151"/>
      <c r="K1" s="151"/>
      <c r="L1" s="151"/>
      <c r="M1" s="151"/>
      <c r="N1" s="151"/>
      <c r="O1" s="105"/>
      <c r="P1" s="105"/>
      <c r="Q1" s="105"/>
      <c r="R1" s="105"/>
      <c r="S1" s="105"/>
      <c r="T1" s="105"/>
      <c r="U1" s="105"/>
      <c r="V1" s="130">
        <f>vanhentuminen</f>
        <v>46022</v>
      </c>
      <c r="W1" s="105"/>
      <c r="X1" s="130">
        <f ca="1">TODAY()</f>
        <v>45636</v>
      </c>
      <c r="Y1" s="105"/>
      <c r="Z1" s="75"/>
      <c r="AA1" s="75"/>
      <c r="AB1" s="75"/>
      <c r="AC1" s="75"/>
      <c r="AD1" s="75"/>
      <c r="AE1" s="75"/>
      <c r="AF1" s="75"/>
      <c r="AG1" s="75"/>
      <c r="AH1" s="75"/>
      <c r="AI1" s="75"/>
      <c r="AJ1" s="75"/>
      <c r="AK1" s="75"/>
      <c r="AL1" s="75"/>
    </row>
    <row r="2" spans="1:38" ht="21" x14ac:dyDescent="0.35">
      <c r="A2" s="106">
        <f>MATCH(info!B2,A3:A5,0)</f>
        <v>1</v>
      </c>
      <c r="B2" s="152" t="s">
        <v>57</v>
      </c>
      <c r="C2" s="153"/>
      <c r="D2" s="154"/>
      <c r="E2" s="157" t="s">
        <v>746</v>
      </c>
      <c r="F2" s="158"/>
      <c r="G2" s="158"/>
      <c r="H2" s="158"/>
      <c r="I2" s="158"/>
      <c r="J2" s="107"/>
      <c r="K2" s="75"/>
      <c r="L2" s="75"/>
      <c r="M2" s="161" t="str">
        <f ca="1">IF(X1&gt;V1,(IF($A$2=1,E!$D$47,IF($A$2=2,E!$E$47,E!$F$47))),"")</f>
        <v/>
      </c>
      <c r="N2" s="161"/>
      <c r="O2" s="161"/>
      <c r="P2" s="161"/>
      <c r="Q2" s="161"/>
      <c r="R2" s="161"/>
      <c r="S2" s="161"/>
      <c r="T2" s="161"/>
      <c r="U2" s="161"/>
      <c r="V2" s="161"/>
      <c r="W2" s="161"/>
      <c r="X2" s="161"/>
      <c r="Y2" s="75"/>
      <c r="Z2" s="75"/>
      <c r="AA2" s="75"/>
      <c r="AB2" s="75"/>
      <c r="AC2" s="75"/>
      <c r="AD2" s="75"/>
      <c r="AE2" s="75"/>
      <c r="AF2" s="75"/>
      <c r="AG2" s="75"/>
      <c r="AH2" s="75"/>
      <c r="AI2" s="75"/>
      <c r="AJ2" s="75"/>
      <c r="AK2" s="75"/>
      <c r="AL2" s="75"/>
    </row>
    <row r="3" spans="1:38" ht="15.5" x14ac:dyDescent="0.35">
      <c r="A3" s="108" t="s">
        <v>57</v>
      </c>
      <c r="B3" s="75"/>
      <c r="C3" s="75"/>
      <c r="D3" s="75"/>
      <c r="E3" s="75"/>
      <c r="F3" s="75"/>
      <c r="G3" s="75"/>
      <c r="H3" s="75"/>
      <c r="I3" s="75"/>
      <c r="J3" s="75"/>
      <c r="K3" s="75"/>
      <c r="L3" s="129"/>
      <c r="M3" s="129"/>
      <c r="N3" s="75"/>
      <c r="O3" s="75"/>
      <c r="P3" s="75"/>
      <c r="Q3" s="75"/>
      <c r="R3" s="75"/>
      <c r="S3" s="75"/>
      <c r="T3" s="75"/>
      <c r="U3" s="75"/>
      <c r="V3" s="75"/>
      <c r="W3" s="75"/>
      <c r="X3" s="75"/>
      <c r="Y3" s="75"/>
      <c r="Z3" s="75"/>
      <c r="AA3" s="75"/>
      <c r="AB3" s="75"/>
      <c r="AC3" s="75"/>
      <c r="AD3" s="75"/>
      <c r="AE3" s="75"/>
      <c r="AF3" s="75"/>
      <c r="AG3" s="75"/>
      <c r="AH3" s="75"/>
      <c r="AI3" s="75"/>
      <c r="AJ3" s="75"/>
      <c r="AK3" s="75"/>
      <c r="AL3" s="75"/>
    </row>
    <row r="4" spans="1:38" ht="15.5" x14ac:dyDescent="0.35">
      <c r="A4" s="108" t="s">
        <v>58</v>
      </c>
      <c r="B4" s="155" t="str">
        <f>IF($A$2=1,E!$D$6,IF($A$2=2,E!$E$6,E!$F$6))</f>
        <v>Tällä info-sivulla on ohjeita taulukon käyttöön ja perusteita sen tarpeelle.  Aloita tutustumalla näihin ohjeisiin!</v>
      </c>
      <c r="C4" s="155"/>
      <c r="D4" s="155"/>
      <c r="E4" s="155"/>
      <c r="F4" s="155"/>
      <c r="G4" s="155"/>
      <c r="H4" s="155"/>
      <c r="I4" s="155"/>
      <c r="J4" s="155"/>
      <c r="K4" s="155"/>
      <c r="L4" s="155"/>
      <c r="M4" s="155"/>
      <c r="N4" s="155"/>
      <c r="O4" s="155"/>
      <c r="P4" s="155"/>
      <c r="Q4" s="155"/>
      <c r="R4" s="155"/>
      <c r="S4" s="155"/>
      <c r="T4" s="155"/>
      <c r="U4" s="155"/>
      <c r="V4" s="155"/>
      <c r="W4" s="155"/>
      <c r="X4" s="155"/>
      <c r="Y4" s="75"/>
      <c r="Z4" s="75"/>
      <c r="AA4" s="75"/>
      <c r="AB4" s="75"/>
      <c r="AC4" s="75"/>
      <c r="AD4" s="75"/>
      <c r="AE4" s="75"/>
      <c r="AF4" s="75"/>
      <c r="AG4" s="75"/>
      <c r="AH4" s="75"/>
      <c r="AI4" s="75"/>
      <c r="AJ4" s="75"/>
      <c r="AK4" s="75"/>
      <c r="AL4" s="75"/>
    </row>
    <row r="5" spans="1:38" ht="15.5" x14ac:dyDescent="0.35">
      <c r="A5" s="108" t="s">
        <v>59</v>
      </c>
      <c r="B5" s="155"/>
      <c r="C5" s="155"/>
      <c r="D5" s="155"/>
      <c r="E5" s="155"/>
      <c r="F5" s="155"/>
      <c r="G5" s="155"/>
      <c r="H5" s="155"/>
      <c r="I5" s="155"/>
      <c r="J5" s="155"/>
      <c r="K5" s="155"/>
      <c r="L5" s="155"/>
      <c r="M5" s="155"/>
      <c r="N5" s="155"/>
      <c r="O5" s="155"/>
      <c r="P5" s="155"/>
      <c r="Q5" s="155"/>
      <c r="R5" s="155"/>
      <c r="S5" s="155"/>
      <c r="T5" s="155"/>
      <c r="U5" s="155"/>
      <c r="V5" s="155"/>
      <c r="W5" s="155"/>
      <c r="X5" s="155"/>
      <c r="Y5" s="75"/>
      <c r="Z5" s="75"/>
      <c r="AA5" s="75"/>
      <c r="AB5" s="75"/>
      <c r="AC5" s="75"/>
      <c r="AD5" s="75"/>
      <c r="AE5" s="75"/>
      <c r="AF5" s="75"/>
      <c r="AG5" s="75"/>
      <c r="AH5" s="75"/>
      <c r="AI5" s="75"/>
      <c r="AJ5" s="75"/>
      <c r="AK5" s="75"/>
      <c r="AL5" s="75"/>
    </row>
    <row r="6" spans="1:38" x14ac:dyDescent="0.35">
      <c r="A6" s="75"/>
      <c r="B6" s="156" t="str">
        <f>IF($A$2=1,E!$D$7,IF($A$2=2,E!$E$7,E!$F$7))</f>
        <v>Mihin taulukon tietoja käytetään?</v>
      </c>
      <c r="C6" s="156"/>
      <c r="D6" s="156"/>
      <c r="E6" s="156"/>
      <c r="F6" s="156"/>
      <c r="G6" s="156"/>
      <c r="H6" s="156"/>
      <c r="I6" s="156"/>
      <c r="J6" s="156"/>
      <c r="K6" s="156"/>
      <c r="L6" s="156"/>
      <c r="M6" s="156"/>
      <c r="N6" s="156"/>
      <c r="O6" s="156"/>
      <c r="P6" s="156"/>
      <c r="Q6" s="156"/>
      <c r="R6" s="156"/>
      <c r="S6" s="156"/>
      <c r="T6" s="156"/>
      <c r="U6" s="156"/>
      <c r="V6" s="156"/>
      <c r="W6" s="156"/>
      <c r="X6" s="156"/>
      <c r="Y6" s="75"/>
      <c r="Z6" s="75"/>
      <c r="AA6" s="75"/>
      <c r="AB6" s="75"/>
      <c r="AC6" s="75"/>
      <c r="AD6" s="75"/>
      <c r="AE6" s="75"/>
      <c r="AF6" s="75"/>
      <c r="AG6" s="75"/>
      <c r="AH6" s="75"/>
      <c r="AI6" s="75"/>
      <c r="AJ6" s="75"/>
      <c r="AK6" s="75"/>
      <c r="AL6" s="75"/>
    </row>
    <row r="7" spans="1:38" x14ac:dyDescent="0.35">
      <c r="A7" s="75"/>
      <c r="B7" s="156"/>
      <c r="C7" s="156"/>
      <c r="D7" s="156"/>
      <c r="E7" s="156"/>
      <c r="F7" s="156"/>
      <c r="G7" s="156"/>
      <c r="H7" s="156"/>
      <c r="I7" s="156"/>
      <c r="J7" s="156"/>
      <c r="K7" s="156"/>
      <c r="L7" s="156"/>
      <c r="M7" s="156"/>
      <c r="N7" s="156"/>
      <c r="O7" s="156"/>
      <c r="P7" s="156"/>
      <c r="Q7" s="156"/>
      <c r="R7" s="156"/>
      <c r="S7" s="156"/>
      <c r="T7" s="156"/>
      <c r="U7" s="156"/>
      <c r="V7" s="156"/>
      <c r="W7" s="156"/>
      <c r="X7" s="156"/>
      <c r="Y7" s="75"/>
      <c r="Z7" s="75"/>
      <c r="AA7" s="75"/>
      <c r="AB7" s="75"/>
      <c r="AC7" s="75"/>
      <c r="AD7" s="75"/>
      <c r="AE7" s="75"/>
      <c r="AF7" s="75"/>
      <c r="AG7" s="75"/>
      <c r="AH7" s="75"/>
      <c r="AI7" s="75"/>
      <c r="AJ7" s="75"/>
      <c r="AK7" s="75"/>
      <c r="AL7" s="75"/>
    </row>
    <row r="8" spans="1:38" x14ac:dyDescent="0.35">
      <c r="A8" s="75"/>
      <c r="B8" s="110" t="s">
        <v>747</v>
      </c>
      <c r="C8" s="150" t="str">
        <f>IF($A$2=1,E!$D$8,IF($A$2=2,E!$E$8,E!$F$8))</f>
        <v>Jotta voidaan ymmärtää rahoitusta hakevan yrityksen rakenne, omistajat ja edunsaajat (ns. KYC = tunne asiakkaasi, know your customer).</v>
      </c>
      <c r="D8" s="150"/>
      <c r="E8" s="150"/>
      <c r="F8" s="150"/>
      <c r="G8" s="150"/>
      <c r="H8" s="150"/>
      <c r="I8" s="150"/>
      <c r="J8" s="150"/>
      <c r="K8" s="150"/>
      <c r="L8" s="150"/>
      <c r="M8" s="150"/>
      <c r="N8" s="150"/>
      <c r="O8" s="150"/>
      <c r="P8" s="150"/>
      <c r="Q8" s="150"/>
      <c r="R8" s="150"/>
      <c r="S8" s="150"/>
      <c r="T8" s="150"/>
      <c r="U8" s="150"/>
      <c r="V8" s="150"/>
      <c r="W8" s="150"/>
      <c r="X8" s="150"/>
      <c r="Y8" s="75"/>
      <c r="Z8" s="75"/>
      <c r="AA8" s="75"/>
      <c r="AB8" s="75"/>
      <c r="AC8" s="75"/>
      <c r="AD8" s="75"/>
      <c r="AE8" s="75"/>
      <c r="AF8" s="75"/>
      <c r="AG8" s="75"/>
      <c r="AH8" s="75"/>
      <c r="AI8" s="75"/>
      <c r="AJ8" s="75"/>
      <c r="AK8" s="75"/>
      <c r="AL8" s="75"/>
    </row>
    <row r="9" spans="1:38" x14ac:dyDescent="0.35">
      <c r="A9" s="75"/>
      <c r="B9" s="110" t="s">
        <v>748</v>
      </c>
      <c r="C9" s="150" t="str">
        <f>IF($A$2=1,E!$D$9,IF($A$2=2,E!$E$9,E!$F$9))</f>
        <v>Yrityksen kokoluokan määritykseen.</v>
      </c>
      <c r="D9" s="150"/>
      <c r="E9" s="150"/>
      <c r="F9" s="150"/>
      <c r="G9" s="150"/>
      <c r="H9" s="150"/>
      <c r="I9" s="150"/>
      <c r="J9" s="150"/>
      <c r="K9" s="150"/>
      <c r="L9" s="150"/>
      <c r="M9" s="150"/>
      <c r="N9" s="150"/>
      <c r="O9" s="150"/>
      <c r="P9" s="150"/>
      <c r="Q9" s="150"/>
      <c r="R9" s="150"/>
      <c r="S9" s="150"/>
      <c r="T9" s="150"/>
      <c r="U9" s="150"/>
      <c r="V9" s="150"/>
      <c r="W9" s="150"/>
      <c r="X9" s="150"/>
      <c r="Y9" s="75"/>
      <c r="Z9" s="75"/>
      <c r="AA9" s="75"/>
      <c r="AB9" s="75"/>
      <c r="AC9" s="75"/>
      <c r="AD9" s="75"/>
      <c r="AE9" s="75"/>
      <c r="AF9" s="75"/>
      <c r="AG9" s="75"/>
      <c r="AH9" s="75"/>
      <c r="AI9" s="75"/>
      <c r="AJ9" s="75"/>
      <c r="AK9" s="75"/>
      <c r="AL9" s="75"/>
    </row>
    <row r="10" spans="1:38" x14ac:dyDescent="0.35">
      <c r="A10" s="75"/>
      <c r="B10" s="110" t="s">
        <v>749</v>
      </c>
      <c r="C10" s="150" t="str">
        <f>IF($A$2=1,E!$D$10,IF($A$2=2,E!$E$10,E!$F$10))</f>
        <v>Yrityksen taloudellisen tilan arviointiin  EU:n valtiontukisäännöissä määriteltyjen kriteerien mukaisesti.</v>
      </c>
      <c r="D10" s="150"/>
      <c r="E10" s="150"/>
      <c r="F10" s="150"/>
      <c r="G10" s="150"/>
      <c r="H10" s="150"/>
      <c r="I10" s="150"/>
      <c r="J10" s="150"/>
      <c r="K10" s="150"/>
      <c r="L10" s="150"/>
      <c r="M10" s="150"/>
      <c r="N10" s="150"/>
      <c r="O10" s="150"/>
      <c r="P10" s="150"/>
      <c r="Q10" s="150"/>
      <c r="R10" s="150"/>
      <c r="S10" s="150"/>
      <c r="T10" s="150"/>
      <c r="U10" s="150"/>
      <c r="V10" s="150"/>
      <c r="W10" s="150"/>
      <c r="X10" s="150"/>
      <c r="Y10" s="75"/>
      <c r="Z10" s="75"/>
      <c r="AA10" s="75"/>
      <c r="AB10" s="75"/>
      <c r="AC10" s="75"/>
      <c r="AD10" s="75"/>
      <c r="AE10" s="75"/>
      <c r="AF10" s="75"/>
      <c r="AG10" s="75"/>
      <c r="AH10" s="75"/>
      <c r="AI10" s="75"/>
      <c r="AJ10" s="75"/>
      <c r="AK10" s="75"/>
      <c r="AL10" s="75"/>
    </row>
    <row r="11" spans="1:38" x14ac:dyDescent="0.35">
      <c r="A11" s="75"/>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row>
    <row r="12" spans="1:38" ht="18.5" x14ac:dyDescent="0.45">
      <c r="A12" s="75"/>
      <c r="B12" s="159" t="str">
        <f>IF($A$2=1,E!$D$11,IF($A$2=2,E!$E$11,E!$F$11))</f>
        <v>Taulukossa on kolme osaa: Yrityksen rakenne, omistajat ja tunnuslukudata</v>
      </c>
      <c r="C12" s="159"/>
      <c r="D12" s="159"/>
      <c r="E12" s="159"/>
      <c r="F12" s="159"/>
      <c r="G12" s="159"/>
      <c r="H12" s="159"/>
      <c r="I12" s="159"/>
      <c r="J12" s="159"/>
      <c r="K12" s="159"/>
      <c r="L12" s="159"/>
      <c r="M12" s="159"/>
      <c r="N12" s="159"/>
      <c r="O12" s="159"/>
      <c r="P12" s="159"/>
      <c r="Q12" s="159"/>
      <c r="R12" s="159"/>
      <c r="S12" s="159"/>
      <c r="T12" s="159"/>
      <c r="U12" s="159"/>
      <c r="V12" s="159"/>
      <c r="W12" s="159"/>
      <c r="X12" s="159"/>
      <c r="Y12" s="75"/>
      <c r="Z12" s="75"/>
      <c r="AA12" s="75"/>
      <c r="AB12" s="75"/>
      <c r="AC12" s="75"/>
      <c r="AD12" s="75"/>
      <c r="AE12" s="75"/>
      <c r="AF12" s="75"/>
      <c r="AG12" s="75"/>
      <c r="AH12" s="75"/>
      <c r="AI12" s="75"/>
      <c r="AJ12" s="75"/>
      <c r="AK12" s="75"/>
      <c r="AL12" s="75"/>
    </row>
    <row r="13" spans="1:38" x14ac:dyDescent="0.35">
      <c r="A13" s="75"/>
      <c r="B13" s="109"/>
      <c r="C13" s="109"/>
      <c r="D13" s="109"/>
      <c r="E13" s="109"/>
      <c r="F13" s="109"/>
      <c r="G13" s="109"/>
      <c r="H13" s="109"/>
      <c r="I13" s="109"/>
      <c r="J13" s="109"/>
      <c r="K13" s="109"/>
      <c r="L13" s="109"/>
      <c r="M13" s="109"/>
      <c r="N13" s="109"/>
      <c r="O13" s="109"/>
      <c r="P13" s="109"/>
      <c r="Q13" s="109"/>
      <c r="R13" s="109"/>
      <c r="S13" s="109"/>
      <c r="T13" s="109"/>
      <c r="U13" s="109"/>
      <c r="V13" s="109"/>
      <c r="W13" s="109"/>
      <c r="X13" s="75"/>
      <c r="Y13" s="75"/>
      <c r="Z13" s="75"/>
      <c r="AA13" s="75"/>
      <c r="AB13" s="75"/>
      <c r="AC13" s="75"/>
      <c r="AD13" s="75"/>
      <c r="AE13" s="75"/>
      <c r="AF13" s="75"/>
      <c r="AG13" s="75"/>
      <c r="AH13" s="75"/>
      <c r="AI13" s="75"/>
      <c r="AJ13" s="75"/>
      <c r="AK13" s="75"/>
      <c r="AL13" s="75"/>
    </row>
    <row r="14" spans="1:38" ht="15.5" x14ac:dyDescent="0.35">
      <c r="A14" s="75"/>
      <c r="B14" s="111" t="s">
        <v>747</v>
      </c>
      <c r="C14" s="160" t="str">
        <f>IF($A$2=1,E!$D$12,IF($A$2=2,E!$E$12,E!$F$12))</f>
        <v>Rakenne - välilehti "structure"</v>
      </c>
      <c r="D14" s="160"/>
      <c r="E14" s="160"/>
      <c r="F14" s="160"/>
      <c r="G14" s="160"/>
      <c r="H14" s="160"/>
      <c r="I14" s="160"/>
      <c r="J14" s="160"/>
      <c r="K14" s="160"/>
      <c r="L14" s="160"/>
      <c r="M14" s="160"/>
      <c r="N14" s="160"/>
      <c r="O14" s="160"/>
      <c r="P14" s="160"/>
      <c r="Q14" s="160"/>
      <c r="R14" s="160"/>
      <c r="S14" s="160"/>
      <c r="T14" s="160"/>
      <c r="U14" s="160"/>
      <c r="V14" s="160"/>
      <c r="W14" s="160"/>
      <c r="X14" s="160"/>
      <c r="Y14" s="75"/>
      <c r="Z14" s="75"/>
      <c r="AA14" s="75"/>
      <c r="AB14" s="75"/>
      <c r="AC14" s="75"/>
      <c r="AD14" s="75"/>
      <c r="AE14" s="75"/>
      <c r="AF14" s="75"/>
      <c r="AG14" s="75"/>
      <c r="AH14" s="75"/>
      <c r="AI14" s="75"/>
      <c r="AJ14" s="75"/>
      <c r="AK14" s="75"/>
      <c r="AL14" s="75"/>
    </row>
    <row r="15" spans="1:38" x14ac:dyDescent="0.35">
      <c r="A15" s="75"/>
      <c r="C15" s="150" t="str">
        <f>IF($A$2=1,E!$D$13,IF($A$2=2,E!$E$13,E!$F$13))</f>
        <v>Yrityksen rakenteen kuvaus</v>
      </c>
      <c r="D15" s="150"/>
      <c r="E15" s="150"/>
      <c r="F15" s="150"/>
      <c r="G15" s="150"/>
      <c r="H15" s="150"/>
      <c r="I15" s="150"/>
      <c r="J15" s="150"/>
      <c r="K15" s="150"/>
      <c r="L15" s="150"/>
      <c r="M15" s="150"/>
      <c r="N15" s="150"/>
      <c r="O15" s="150"/>
      <c r="P15" s="150"/>
      <c r="Q15" s="150"/>
      <c r="R15" s="150"/>
      <c r="S15" s="150"/>
      <c r="T15" s="150"/>
      <c r="U15" s="150"/>
      <c r="V15" s="150"/>
      <c r="W15" s="150"/>
      <c r="X15" s="150"/>
      <c r="Y15" s="75"/>
      <c r="Z15" s="75"/>
      <c r="AA15" s="75"/>
      <c r="AB15" s="75"/>
      <c r="AC15" s="75"/>
      <c r="AD15" s="75"/>
      <c r="AE15" s="75"/>
      <c r="AF15" s="75"/>
      <c r="AG15" s="75"/>
      <c r="AH15" s="75"/>
      <c r="AI15" s="75"/>
      <c r="AJ15" s="75"/>
      <c r="AK15" s="75"/>
      <c r="AL15" s="75"/>
    </row>
    <row r="16" spans="1:38" x14ac:dyDescent="0.35">
      <c r="A16" s="75"/>
      <c r="C16" s="150" t="str">
        <f>IF($A$2=1,E!$D$14,IF($A$2=2,E!$E$14,E!$F$14))</f>
        <v>Tällä sivulla selvitetään hakijayrityksen osakkaat ja hakijayrityksen omistukset.</v>
      </c>
      <c r="D16" s="150"/>
      <c r="E16" s="150"/>
      <c r="F16" s="150"/>
      <c r="G16" s="150"/>
      <c r="H16" s="150"/>
      <c r="I16" s="150"/>
      <c r="J16" s="150"/>
      <c r="K16" s="150"/>
      <c r="L16" s="150"/>
      <c r="M16" s="150"/>
      <c r="N16" s="150"/>
      <c r="O16" s="150"/>
      <c r="P16" s="150"/>
      <c r="Q16" s="150"/>
      <c r="R16" s="150"/>
      <c r="S16" s="150"/>
      <c r="T16" s="150"/>
      <c r="U16" s="150"/>
      <c r="V16" s="150"/>
      <c r="W16" s="150"/>
      <c r="X16" s="150"/>
      <c r="Y16" s="75"/>
      <c r="Z16" s="75"/>
      <c r="AA16" s="75"/>
      <c r="AB16" s="75"/>
      <c r="AC16" s="75"/>
      <c r="AD16" s="75"/>
      <c r="AE16" s="75"/>
      <c r="AF16" s="75"/>
      <c r="AG16" s="75"/>
      <c r="AH16" s="75"/>
      <c r="AI16" s="75"/>
      <c r="AJ16" s="75"/>
      <c r="AK16" s="75"/>
      <c r="AL16" s="75"/>
    </row>
    <row r="17" spans="1:38" x14ac:dyDescent="0.35">
      <c r="A17" s="75"/>
      <c r="B17" s="61"/>
      <c r="C17" s="112"/>
      <c r="D17" s="112"/>
      <c r="E17" s="112"/>
      <c r="F17" s="112"/>
      <c r="G17" s="112"/>
      <c r="H17" s="112"/>
      <c r="I17" s="112"/>
      <c r="J17" s="112"/>
      <c r="K17" s="112"/>
      <c r="L17" s="112"/>
      <c r="M17" s="112"/>
      <c r="N17" s="112"/>
      <c r="O17" s="112"/>
      <c r="P17" s="112"/>
      <c r="Q17" s="112"/>
      <c r="R17" s="112"/>
      <c r="S17" s="112"/>
      <c r="T17" s="112"/>
      <c r="U17" s="112"/>
      <c r="V17" s="112"/>
      <c r="W17" s="112"/>
      <c r="X17" s="112"/>
      <c r="Y17" s="75"/>
      <c r="Z17" s="75"/>
      <c r="AA17" s="75"/>
      <c r="AB17" s="75"/>
      <c r="AC17" s="75"/>
      <c r="AD17" s="75"/>
      <c r="AE17" s="75"/>
      <c r="AF17" s="75"/>
      <c r="AG17" s="75"/>
      <c r="AH17" s="75"/>
      <c r="AI17" s="75"/>
      <c r="AJ17" s="75"/>
      <c r="AK17" s="75"/>
      <c r="AL17" s="75"/>
    </row>
    <row r="18" spans="1:38" x14ac:dyDescent="0.35">
      <c r="A18" s="75"/>
      <c r="C18" s="150" t="str">
        <f>IF($A$2=1,E!$D$26,IF($A$2=2,E!$E$26,E!$F$26))</f>
        <v>Sivulla on kaksi osaa. Vasemmalla harmaalla pohjalla on moduuleja, joiden avulla esitetään kunkin omistajan tiedot. Omistaja on luonnollinen henkilö tai juridinen yhteisö.</v>
      </c>
      <c r="D18" s="150"/>
      <c r="E18" s="150"/>
      <c r="F18" s="150"/>
      <c r="G18" s="150"/>
      <c r="H18" s="150"/>
      <c r="I18" s="150"/>
      <c r="J18" s="150"/>
      <c r="K18" s="150"/>
      <c r="L18" s="150"/>
      <c r="M18" s="150"/>
      <c r="N18" s="150"/>
      <c r="O18" s="150"/>
      <c r="P18" s="150"/>
      <c r="Q18" s="150"/>
      <c r="R18" s="150"/>
      <c r="S18" s="150"/>
      <c r="T18" s="150"/>
      <c r="U18" s="150"/>
      <c r="V18" s="150"/>
      <c r="W18" s="150"/>
      <c r="X18" s="150"/>
      <c r="Y18" s="75"/>
      <c r="Z18" s="75"/>
      <c r="AA18" s="75"/>
      <c r="AB18" s="75"/>
      <c r="AC18" s="75"/>
      <c r="AD18" s="75"/>
      <c r="AE18" s="75"/>
      <c r="AF18" s="75"/>
      <c r="AG18" s="75"/>
      <c r="AH18" s="75"/>
      <c r="AI18" s="75"/>
      <c r="AJ18" s="75"/>
      <c r="AK18" s="75"/>
      <c r="AL18" s="75"/>
    </row>
    <row r="19" spans="1:38" x14ac:dyDescent="0.35">
      <c r="A19" s="75"/>
      <c r="C19" s="150" t="str">
        <f>IF($A$2=1,E!$D$27,IF($A$2=2,E!$E$27,E!$F$27))</f>
        <v>Sivun oikealle puolelle kuvataan yrityksen konserni- ja omistusrakenne moduuleilla ja osoitetaan omistusosuudet moduulit yhdistävillä viivoilla.</v>
      </c>
      <c r="D19" s="150"/>
      <c r="E19" s="150"/>
      <c r="F19" s="150"/>
      <c r="G19" s="150"/>
      <c r="H19" s="150"/>
      <c r="I19" s="150"/>
      <c r="J19" s="150"/>
      <c r="K19" s="150"/>
      <c r="L19" s="150"/>
      <c r="M19" s="150"/>
      <c r="N19" s="150"/>
      <c r="O19" s="150"/>
      <c r="P19" s="150"/>
      <c r="Q19" s="150"/>
      <c r="R19" s="150"/>
      <c r="S19" s="150"/>
      <c r="T19" s="150"/>
      <c r="U19" s="150"/>
      <c r="V19" s="150"/>
      <c r="W19" s="150"/>
      <c r="X19" s="150"/>
      <c r="Y19" s="75"/>
      <c r="Z19" s="75"/>
      <c r="AA19" s="75"/>
      <c r="AB19" s="75"/>
      <c r="AC19" s="75"/>
      <c r="AD19" s="75"/>
      <c r="AE19" s="75"/>
      <c r="AF19" s="75"/>
      <c r="AG19" s="75"/>
      <c r="AH19" s="75"/>
      <c r="AI19" s="75"/>
      <c r="AJ19" s="75"/>
      <c r="AK19" s="75"/>
      <c r="AL19" s="75"/>
    </row>
    <row r="20" spans="1:38" x14ac:dyDescent="0.35">
      <c r="A20" s="75"/>
      <c r="C20" s="150" t="str">
        <f>IF($A$2=1,E!$D$28,IF($A$2=2,E!$E$28,E!$F$28))</f>
        <v>Yhtenäinen viiva kuvaa ylintä omistajaa (&gt;50% omistus) ja katkoviivat välillistä omistajaa (20…50% omistus) sekä vähemmistöomistajaa (&lt;20% omistus).</v>
      </c>
      <c r="D20" s="150"/>
      <c r="E20" s="150"/>
      <c r="F20" s="150"/>
      <c r="G20" s="150"/>
      <c r="H20" s="150"/>
      <c r="I20" s="150"/>
      <c r="J20" s="150"/>
      <c r="K20" s="150"/>
      <c r="L20" s="150"/>
      <c r="M20" s="150"/>
      <c r="N20" s="150"/>
      <c r="O20" s="150"/>
      <c r="P20" s="150"/>
      <c r="Q20" s="150"/>
      <c r="R20" s="150"/>
      <c r="S20" s="150"/>
      <c r="T20" s="150"/>
      <c r="U20" s="150"/>
      <c r="V20" s="150"/>
      <c r="W20" s="150"/>
      <c r="X20" s="150"/>
      <c r="Y20" s="75"/>
      <c r="Z20" s="75"/>
      <c r="AA20" s="75"/>
      <c r="AB20" s="75"/>
      <c r="AC20" s="75"/>
      <c r="AD20" s="75"/>
      <c r="AE20" s="75"/>
      <c r="AF20" s="75"/>
      <c r="AG20" s="75"/>
      <c r="AH20" s="75"/>
      <c r="AI20" s="75"/>
      <c r="AJ20" s="75"/>
      <c r="AK20" s="75"/>
      <c r="AL20" s="75"/>
    </row>
    <row r="21" spans="1:38" x14ac:dyDescent="0.35">
      <c r="A21" s="75"/>
      <c r="C21" s="150" t="str">
        <f>IF($A$2=1,E!$D$29,IF($A$2=2,E!$E$29,E!$F$29))</f>
        <v>Konserni/Group moduulilla kehystetään konsernin muodostavat osat rakennetta.</v>
      </c>
      <c r="D21" s="150"/>
      <c r="E21" s="150"/>
      <c r="F21" s="150"/>
      <c r="G21" s="150"/>
      <c r="H21" s="150"/>
      <c r="I21" s="150"/>
      <c r="J21" s="150"/>
      <c r="K21" s="150"/>
      <c r="L21" s="150"/>
      <c r="M21" s="150"/>
      <c r="N21" s="150"/>
      <c r="O21" s="150"/>
      <c r="P21" s="150"/>
      <c r="Q21" s="150"/>
      <c r="R21" s="150"/>
      <c r="S21" s="150"/>
      <c r="T21" s="150"/>
      <c r="U21" s="150"/>
      <c r="V21" s="150"/>
      <c r="W21" s="150"/>
      <c r="X21" s="150"/>
      <c r="Y21" s="75"/>
      <c r="Z21" s="75"/>
      <c r="AA21" s="75"/>
      <c r="AB21" s="75"/>
      <c r="AC21" s="75"/>
      <c r="AD21" s="75"/>
      <c r="AE21" s="75"/>
      <c r="AF21" s="75"/>
      <c r="AG21" s="75"/>
      <c r="AH21" s="75"/>
      <c r="AI21" s="75"/>
      <c r="AJ21" s="75"/>
      <c r="AK21" s="75"/>
      <c r="AL21" s="75"/>
    </row>
    <row r="22" spans="1:38" x14ac:dyDescent="0.35">
      <c r="A22" s="75"/>
      <c r="C22" s="150" t="str">
        <f>IF($A$2=1,E!$D$30,IF($A$2=2,E!$E$30,E!$F$30))</f>
        <v>Sivun alaosassa on kolme malliesimerkkiä erilaisista yritysrakenteista ja niiden kuvaamisesta.</v>
      </c>
      <c r="D22" s="150"/>
      <c r="E22" s="150"/>
      <c r="F22" s="150"/>
      <c r="G22" s="150"/>
      <c r="H22" s="150"/>
      <c r="I22" s="150"/>
      <c r="J22" s="150"/>
      <c r="K22" s="150"/>
      <c r="L22" s="150"/>
      <c r="M22" s="150"/>
      <c r="N22" s="150"/>
      <c r="O22" s="150"/>
      <c r="P22" s="150"/>
      <c r="Q22" s="150"/>
      <c r="R22" s="150"/>
      <c r="S22" s="150"/>
      <c r="T22" s="150"/>
      <c r="U22" s="150"/>
      <c r="V22" s="150"/>
      <c r="W22" s="150"/>
      <c r="X22" s="150"/>
      <c r="Y22" s="75"/>
      <c r="Z22" s="75"/>
      <c r="AA22" s="75"/>
      <c r="AB22" s="75"/>
      <c r="AC22" s="75"/>
      <c r="AD22" s="75"/>
      <c r="AE22" s="75"/>
      <c r="AF22" s="75"/>
      <c r="AG22" s="75"/>
      <c r="AH22" s="75"/>
      <c r="AI22" s="75"/>
      <c r="AJ22" s="75"/>
      <c r="AK22" s="75"/>
      <c r="AL22" s="75"/>
    </row>
    <row r="23" spans="1:38" x14ac:dyDescent="0.35">
      <c r="A23" s="75"/>
      <c r="B23" s="61"/>
      <c r="C23" s="162"/>
      <c r="D23" s="162"/>
      <c r="E23" s="162"/>
      <c r="F23" s="162"/>
      <c r="G23" s="162"/>
      <c r="H23" s="162"/>
      <c r="I23" s="162"/>
      <c r="J23" s="162"/>
      <c r="K23" s="162"/>
      <c r="L23" s="162"/>
      <c r="M23" s="162"/>
      <c r="N23" s="162"/>
      <c r="O23" s="162"/>
      <c r="P23" s="162"/>
      <c r="Q23" s="162"/>
      <c r="R23" s="162"/>
      <c r="S23" s="162"/>
      <c r="T23" s="162"/>
      <c r="U23" s="162"/>
      <c r="V23" s="162"/>
      <c r="W23" s="162"/>
      <c r="X23" s="162"/>
      <c r="Y23" s="75"/>
      <c r="Z23" s="75"/>
      <c r="AA23" s="75"/>
      <c r="AB23" s="75"/>
      <c r="AC23" s="75"/>
      <c r="AD23" s="75"/>
      <c r="AE23" s="75"/>
      <c r="AF23" s="75"/>
      <c r="AG23" s="75"/>
      <c r="AH23" s="75"/>
      <c r="AI23" s="75"/>
      <c r="AJ23" s="75"/>
      <c r="AK23" s="75"/>
      <c r="AL23" s="75"/>
    </row>
    <row r="24" spans="1:38" ht="15.5" x14ac:dyDescent="0.35">
      <c r="A24" s="75"/>
      <c r="B24" s="111" t="s">
        <v>748</v>
      </c>
      <c r="C24" s="160" t="str">
        <f>IF($A$2=1,E!$D$15,IF($A$2=2,E!$E$15,E!$F$15))</f>
        <v>Osakasluettelo(t) - välilehti "owners"</v>
      </c>
      <c r="D24" s="160"/>
      <c r="E24" s="160"/>
      <c r="F24" s="160"/>
      <c r="G24" s="160"/>
      <c r="H24" s="160"/>
      <c r="I24" s="160"/>
      <c r="J24" s="160"/>
      <c r="K24" s="160"/>
      <c r="L24" s="160"/>
      <c r="M24" s="160"/>
      <c r="N24" s="160"/>
      <c r="O24" s="160"/>
      <c r="P24" s="160"/>
      <c r="Q24" s="160"/>
      <c r="R24" s="160"/>
      <c r="S24" s="160"/>
      <c r="T24" s="160"/>
      <c r="U24" s="160"/>
      <c r="V24" s="160"/>
      <c r="W24" s="160"/>
      <c r="X24" s="160"/>
      <c r="Y24" s="75"/>
      <c r="Z24" s="75"/>
      <c r="AA24" s="75"/>
      <c r="AB24" s="75"/>
      <c r="AC24" s="75"/>
      <c r="AD24" s="75"/>
      <c r="AE24" s="75"/>
      <c r="AF24" s="75"/>
      <c r="AG24" s="75"/>
      <c r="AH24" s="75"/>
      <c r="AI24" s="75"/>
      <c r="AJ24" s="75"/>
      <c r="AK24" s="75"/>
      <c r="AL24" s="75"/>
    </row>
    <row r="25" spans="1:38" x14ac:dyDescent="0.35">
      <c r="A25" s="75"/>
      <c r="C25" s="150" t="str">
        <f>IF($A$2=1,E!$D$16,IF($A$2=2,E!$E$16,E!$F$16))</f>
        <v>Osakasluettelo, yksi tai useampia riippuen yrityksen rakenteesta (tiedot Osakeyhtiölaki 3 luku 3§ ja 15§ mukaisesti)</v>
      </c>
      <c r="D25" s="150"/>
      <c r="E25" s="150"/>
      <c r="F25" s="150"/>
      <c r="G25" s="150"/>
      <c r="H25" s="150"/>
      <c r="I25" s="150"/>
      <c r="J25" s="150"/>
      <c r="K25" s="150"/>
      <c r="L25" s="150"/>
      <c r="M25" s="150"/>
      <c r="N25" s="150"/>
      <c r="O25" s="150"/>
      <c r="P25" s="150"/>
      <c r="Q25" s="150"/>
      <c r="R25" s="150"/>
      <c r="S25" s="150"/>
      <c r="T25" s="150"/>
      <c r="U25" s="150"/>
      <c r="V25" s="150"/>
      <c r="W25" s="150"/>
      <c r="X25" s="150"/>
      <c r="Y25" s="75"/>
      <c r="Z25" s="75"/>
      <c r="AA25" s="75"/>
      <c r="AB25" s="75"/>
      <c r="AC25" s="75"/>
      <c r="AD25" s="75"/>
      <c r="AE25" s="75"/>
      <c r="AF25" s="75"/>
      <c r="AG25" s="75"/>
      <c r="AH25" s="75"/>
      <c r="AI25" s="75"/>
      <c r="AJ25" s="75"/>
      <c r="AK25" s="75"/>
      <c r="AL25" s="75"/>
    </row>
    <row r="26" spans="1:38" x14ac:dyDescent="0.35">
      <c r="A26" s="75"/>
      <c r="C26" s="150" t="str">
        <f>IF($A$2=1,E!$D$17,IF($A$2=2,E!$E$17,E!$F$17))</f>
        <v>Jos hakijalla on omistajana muita yrityksiä ja/tai hakijalla on tytäryrityksiä tulee myös niiden omistus selvittää.</v>
      </c>
      <c r="D26" s="150"/>
      <c r="E26" s="150"/>
      <c r="F26" s="150"/>
      <c r="G26" s="150"/>
      <c r="H26" s="150"/>
      <c r="I26" s="150"/>
      <c r="J26" s="150"/>
      <c r="K26" s="150"/>
      <c r="L26" s="150"/>
      <c r="M26" s="150"/>
      <c r="N26" s="150"/>
      <c r="O26" s="150"/>
      <c r="P26" s="150"/>
      <c r="Q26" s="150"/>
      <c r="R26" s="150"/>
      <c r="S26" s="150"/>
      <c r="T26" s="150"/>
      <c r="U26" s="150"/>
      <c r="V26" s="150"/>
      <c r="W26" s="150"/>
      <c r="X26" s="150"/>
      <c r="Y26" s="75"/>
      <c r="Z26" s="75"/>
      <c r="AA26" s="75"/>
      <c r="AB26" s="75"/>
      <c r="AC26" s="75"/>
      <c r="AD26" s="75"/>
      <c r="AE26" s="75"/>
      <c r="AF26" s="75"/>
      <c r="AG26" s="75"/>
      <c r="AH26" s="75"/>
      <c r="AI26" s="75"/>
      <c r="AJ26" s="75"/>
      <c r="AK26" s="75"/>
      <c r="AL26" s="75"/>
    </row>
    <row r="27" spans="1:38" x14ac:dyDescent="0.35">
      <c r="A27" s="75"/>
      <c r="C27" s="150" t="str">
        <f>IF($A$2=1,E!$D$18,IF($A$2=2,E!$E$18,E!$F$18))</f>
        <v>Tietoa käytetään edunsaajien tunnistaminen ja edunsaajien äänivallan tunnistaminen (KYC = Know Your Customer).</v>
      </c>
      <c r="D27" s="150"/>
      <c r="E27" s="150"/>
      <c r="F27" s="150"/>
      <c r="G27" s="150"/>
      <c r="H27" s="150"/>
      <c r="I27" s="150"/>
      <c r="J27" s="150"/>
      <c r="K27" s="150"/>
      <c r="L27" s="150"/>
      <c r="M27" s="150"/>
      <c r="N27" s="150"/>
      <c r="O27" s="150"/>
      <c r="P27" s="150"/>
      <c r="Q27" s="150"/>
      <c r="R27" s="150"/>
      <c r="S27" s="150"/>
      <c r="T27" s="150"/>
      <c r="U27" s="150"/>
      <c r="V27" s="150"/>
      <c r="W27" s="150"/>
      <c r="X27" s="150"/>
      <c r="Y27" s="75"/>
      <c r="Z27" s="75"/>
      <c r="AA27" s="75"/>
      <c r="AB27" s="75"/>
      <c r="AC27" s="75"/>
      <c r="AD27" s="75"/>
      <c r="AE27" s="75"/>
      <c r="AF27" s="75"/>
      <c r="AG27" s="75"/>
      <c r="AH27" s="75"/>
      <c r="AI27" s="75"/>
      <c r="AJ27" s="75"/>
      <c r="AK27" s="75"/>
      <c r="AL27" s="75"/>
    </row>
    <row r="28" spans="1:38" x14ac:dyDescent="0.35">
      <c r="A28" s="75"/>
      <c r="B28" s="61"/>
      <c r="C28" s="162"/>
      <c r="D28" s="162"/>
      <c r="E28" s="162"/>
      <c r="F28" s="162"/>
      <c r="G28" s="162"/>
      <c r="H28" s="162"/>
      <c r="I28" s="162"/>
      <c r="J28" s="162"/>
      <c r="K28" s="162"/>
      <c r="L28" s="162"/>
      <c r="M28" s="162"/>
      <c r="N28" s="162"/>
      <c r="O28" s="162"/>
      <c r="P28" s="162"/>
      <c r="Q28" s="162"/>
      <c r="R28" s="162"/>
      <c r="S28" s="162"/>
      <c r="T28" s="162"/>
      <c r="U28" s="162"/>
      <c r="V28" s="162"/>
      <c r="W28" s="162"/>
      <c r="X28" s="162"/>
      <c r="Y28" s="75"/>
      <c r="Z28" s="75"/>
      <c r="AA28" s="75"/>
      <c r="AB28" s="75"/>
      <c r="AC28" s="75"/>
      <c r="AD28" s="75"/>
      <c r="AE28" s="75"/>
      <c r="AF28" s="75"/>
      <c r="AG28" s="75"/>
      <c r="AH28" s="75"/>
      <c r="AI28" s="75"/>
      <c r="AJ28" s="75"/>
      <c r="AK28" s="75"/>
      <c r="AL28" s="75"/>
    </row>
    <row r="29" spans="1:38" ht="15.5" x14ac:dyDescent="0.35">
      <c r="A29" s="75"/>
      <c r="B29" s="111" t="s">
        <v>749</v>
      </c>
      <c r="C29" s="160" t="str">
        <f>IF($A$2=1,E!$D$19,IF($A$2=2,E!$E$19,E!$F$19))</f>
        <v>Kokoluokka- ja taloustiedot - välilehti "data"</v>
      </c>
      <c r="D29" s="160"/>
      <c r="E29" s="160"/>
      <c r="F29" s="160"/>
      <c r="G29" s="160"/>
      <c r="H29" s="160"/>
      <c r="I29" s="160"/>
      <c r="J29" s="160"/>
      <c r="K29" s="160"/>
      <c r="L29" s="160"/>
      <c r="M29" s="160"/>
      <c r="N29" s="160"/>
      <c r="O29" s="160"/>
      <c r="P29" s="160"/>
      <c r="Q29" s="160"/>
      <c r="R29" s="160"/>
      <c r="S29" s="160"/>
      <c r="T29" s="160"/>
      <c r="U29" s="160"/>
      <c r="V29" s="160"/>
      <c r="W29" s="160"/>
      <c r="X29" s="160"/>
      <c r="Y29" s="75"/>
      <c r="Z29" s="75"/>
      <c r="AA29" s="75"/>
      <c r="AB29" s="75"/>
      <c r="AC29" s="75"/>
      <c r="AD29" s="75"/>
      <c r="AE29" s="75"/>
      <c r="AF29" s="75"/>
      <c r="AG29" s="75"/>
      <c r="AH29" s="75"/>
      <c r="AI29" s="75"/>
      <c r="AJ29" s="75"/>
      <c r="AK29" s="75"/>
      <c r="AL29" s="75"/>
    </row>
    <row r="30" spans="1:38" x14ac:dyDescent="0.35">
      <c r="A30" s="75"/>
      <c r="B30" s="111"/>
      <c r="C30" s="150" t="str">
        <f>IF($A$2=1,E!$D$20,IF($A$2=2,E!$E$20,E!$F$20))</f>
        <v>Oleelliset kokoluokka- ja taloustiedot yrityksen koon ja taloudellisen tilan arviointiin  EU:n valtiontukisäännöissä määriteltyjen kriteerien mukaisesti.</v>
      </c>
      <c r="D30" s="150"/>
      <c r="E30" s="150"/>
      <c r="F30" s="150"/>
      <c r="G30" s="150"/>
      <c r="H30" s="150"/>
      <c r="I30" s="150"/>
      <c r="J30" s="150"/>
      <c r="K30" s="150"/>
      <c r="L30" s="150"/>
      <c r="M30" s="150"/>
      <c r="N30" s="150"/>
      <c r="O30" s="150"/>
      <c r="P30" s="150"/>
      <c r="Q30" s="150"/>
      <c r="R30" s="150"/>
      <c r="S30" s="150"/>
      <c r="T30" s="150"/>
      <c r="U30" s="150"/>
      <c r="V30" s="150"/>
      <c r="W30" s="150"/>
      <c r="X30" s="150"/>
      <c r="Y30" s="75"/>
      <c r="Z30" s="75"/>
      <c r="AA30" s="75"/>
      <c r="AB30" s="75"/>
      <c r="AC30" s="75"/>
      <c r="AD30" s="75"/>
      <c r="AE30" s="75"/>
      <c r="AF30" s="75"/>
      <c r="AG30" s="75"/>
      <c r="AH30" s="75"/>
      <c r="AI30" s="75"/>
      <c r="AJ30" s="75"/>
      <c r="AK30" s="75"/>
      <c r="AL30" s="75"/>
    </row>
    <row r="31" spans="1:38" x14ac:dyDescent="0.35">
      <c r="A31" s="75"/>
      <c r="C31" s="150" t="str">
        <f>IF($A$2=1,E!$D$21,IF($A$2=2,E!$E$21,E!$F$21))</f>
        <v>Konserniin kuuluvien yritysten osalta vaikeuksissa olemisen tarkastelu tehdään Business Finlandin asiakasyrityksen osalta sekä konsernin tasolla.</v>
      </c>
      <c r="D31" s="150"/>
      <c r="E31" s="150"/>
      <c r="F31" s="150"/>
      <c r="G31" s="150"/>
      <c r="H31" s="150"/>
      <c r="I31" s="150"/>
      <c r="J31" s="150"/>
      <c r="K31" s="150"/>
      <c r="L31" s="150"/>
      <c r="M31" s="150"/>
      <c r="N31" s="150"/>
      <c r="O31" s="150"/>
      <c r="P31" s="150"/>
      <c r="Q31" s="150"/>
      <c r="R31" s="150"/>
      <c r="S31" s="150"/>
      <c r="T31" s="150"/>
      <c r="U31" s="150"/>
      <c r="V31" s="150"/>
      <c r="W31" s="150"/>
      <c r="X31" s="150"/>
      <c r="Y31" s="75"/>
      <c r="Z31" s="75"/>
      <c r="AA31" s="75"/>
      <c r="AB31" s="75"/>
      <c r="AC31" s="75"/>
      <c r="AD31" s="75"/>
      <c r="AE31" s="75"/>
      <c r="AF31" s="75"/>
      <c r="AG31" s="75"/>
      <c r="AH31" s="75"/>
      <c r="AI31" s="75"/>
      <c r="AJ31" s="75"/>
      <c r="AK31" s="75"/>
      <c r="AL31" s="75"/>
    </row>
    <row r="32" spans="1:38" x14ac:dyDescent="0.35">
      <c r="A32" s="75"/>
      <c r="C32" s="150" t="str">
        <f>IF($A$2=1,E!$D$22,IF($A$2=2,E!$E$22,E!$F$22))</f>
        <v>Lisätietoa:</v>
      </c>
      <c r="D32" s="150"/>
      <c r="E32" s="150"/>
      <c r="F32" s="150"/>
      <c r="G32" s="150"/>
      <c r="H32" s="150"/>
      <c r="I32" s="150"/>
      <c r="J32" s="150"/>
      <c r="K32" s="150"/>
      <c r="L32" s="150"/>
      <c r="M32" s="150"/>
      <c r="N32" s="150"/>
      <c r="O32" s="150"/>
      <c r="P32" s="150"/>
      <c r="Q32" s="150"/>
      <c r="R32" s="150"/>
      <c r="S32" s="150"/>
      <c r="T32" s="150"/>
      <c r="U32" s="150"/>
      <c r="V32" s="150"/>
      <c r="W32" s="150"/>
      <c r="X32" s="150"/>
      <c r="Y32" s="75"/>
      <c r="Z32" s="75"/>
      <c r="AA32" s="75"/>
      <c r="AB32" s="75"/>
      <c r="AC32" s="75"/>
      <c r="AD32" s="75"/>
      <c r="AE32" s="75"/>
      <c r="AF32" s="75"/>
      <c r="AG32" s="75"/>
      <c r="AH32" s="75"/>
      <c r="AI32" s="75"/>
      <c r="AJ32" s="75"/>
      <c r="AK32" s="75"/>
      <c r="AL32" s="75"/>
    </row>
    <row r="33" spans="1:38" x14ac:dyDescent="0.35">
      <c r="A33" s="75"/>
      <c r="C33" s="163" t="str">
        <f>IF($A$2=1,E!$D$23,IF($A$2=2,E!$E$23,E!$F$23))</f>
        <v>https://www.businessfinland.fi/suomalaisille-asiakkaille/palvelut/rahoitus/ohjeet-ehdot-ja-lomakkeet/vaikeuksissa-oleva-yritys</v>
      </c>
      <c r="D33" s="163"/>
      <c r="E33" s="163"/>
      <c r="F33" s="163"/>
      <c r="G33" s="163"/>
      <c r="H33" s="163"/>
      <c r="I33" s="163"/>
      <c r="J33" s="163"/>
      <c r="K33" s="163"/>
      <c r="L33" s="163"/>
      <c r="M33" s="163"/>
      <c r="N33" s="163"/>
      <c r="O33" s="163"/>
      <c r="P33" s="163"/>
      <c r="Q33" s="163"/>
      <c r="R33" s="163"/>
      <c r="S33" s="163"/>
      <c r="T33" s="163"/>
      <c r="U33" s="163"/>
      <c r="V33" s="163"/>
      <c r="W33" s="163"/>
      <c r="X33" s="163"/>
      <c r="Y33" s="75"/>
      <c r="Z33" s="75"/>
      <c r="AA33" s="75"/>
      <c r="AB33" s="75"/>
      <c r="AC33" s="75"/>
      <c r="AD33" s="75"/>
      <c r="AE33" s="75"/>
      <c r="AF33" s="75"/>
      <c r="AG33" s="75"/>
      <c r="AH33" s="75"/>
      <c r="AI33" s="75"/>
      <c r="AJ33" s="75"/>
      <c r="AK33" s="75"/>
      <c r="AL33" s="75"/>
    </row>
    <row r="34" spans="1:38" x14ac:dyDescent="0.35">
      <c r="A34" s="75"/>
      <c r="B34" s="61"/>
      <c r="C34" s="61"/>
      <c r="D34" s="61"/>
      <c r="E34" s="61"/>
      <c r="F34" s="61"/>
      <c r="G34" s="61"/>
      <c r="H34" s="61"/>
      <c r="I34" s="61"/>
      <c r="J34" s="61"/>
      <c r="K34" s="61"/>
      <c r="L34" s="61"/>
      <c r="M34" s="61"/>
      <c r="N34" s="61"/>
      <c r="O34" s="61"/>
      <c r="P34" s="61"/>
      <c r="Q34" s="61"/>
      <c r="R34" s="61"/>
      <c r="S34" s="61"/>
      <c r="T34" s="61"/>
      <c r="U34" s="61"/>
      <c r="V34" s="61"/>
      <c r="W34" s="61"/>
      <c r="X34" s="61"/>
      <c r="Y34" s="75"/>
      <c r="Z34" s="75"/>
      <c r="AA34" s="75"/>
      <c r="AB34" s="75"/>
      <c r="AC34" s="75"/>
      <c r="AD34" s="75"/>
      <c r="AE34" s="75"/>
      <c r="AF34" s="75"/>
      <c r="AG34" s="75"/>
      <c r="AH34" s="75"/>
      <c r="AI34" s="75"/>
      <c r="AJ34" s="75"/>
      <c r="AK34" s="75"/>
      <c r="AL34" s="75"/>
    </row>
    <row r="35" spans="1:38" x14ac:dyDescent="0.35">
      <c r="A35" s="75"/>
      <c r="C35" s="150" t="str">
        <f>IF($A$2=1,E!$D$36,IF($A$2=2,E!$E$36,E!$F$36))</f>
        <v>Taulukon data-sivulla kerätään tiedot hakijayrityksen, sen tytäryhtiöiden ja omistajayritysten merkittävimmistä tunnusluvuista EU:n valtiontukisäännöissä määriteltyjen kriteerien mukaisesti.</v>
      </c>
      <c r="D35" s="150"/>
      <c r="E35" s="150"/>
      <c r="F35" s="150"/>
      <c r="G35" s="150"/>
      <c r="H35" s="150"/>
      <c r="I35" s="150"/>
      <c r="J35" s="150"/>
      <c r="K35" s="150"/>
      <c r="L35" s="150"/>
      <c r="M35" s="150"/>
      <c r="N35" s="150"/>
      <c r="O35" s="150"/>
      <c r="P35" s="150"/>
      <c r="Q35" s="150"/>
      <c r="R35" s="150"/>
      <c r="S35" s="150"/>
      <c r="T35" s="150"/>
      <c r="U35" s="150"/>
      <c r="V35" s="150"/>
      <c r="W35" s="150"/>
      <c r="X35" s="150"/>
      <c r="Y35" s="75"/>
      <c r="Z35" s="75"/>
      <c r="AA35" s="75"/>
      <c r="AB35" s="75"/>
      <c r="AC35" s="75"/>
      <c r="AD35" s="75"/>
      <c r="AE35" s="75"/>
      <c r="AF35" s="75"/>
      <c r="AG35" s="75"/>
      <c r="AH35" s="75"/>
      <c r="AI35" s="75"/>
      <c r="AJ35" s="75"/>
      <c r="AK35" s="75"/>
      <c r="AL35" s="75"/>
    </row>
    <row r="36" spans="1:38" x14ac:dyDescent="0.35">
      <c r="A36" s="75"/>
      <c r="C36" s="150" t="str">
        <f>IF($A$2=1,E!$D$37,IF($A$2=2,E!$E$37,E!$F$37))</f>
        <v>Hakijayritys on taulukon sarakkeissa D ja E. Omistusketjun ja tytäryhtiöiden tiedot esitetään yritys- ja konsernirakenteen mukaan.</v>
      </c>
      <c r="D36" s="150"/>
      <c r="E36" s="150"/>
      <c r="F36" s="150"/>
      <c r="G36" s="150"/>
      <c r="H36" s="150"/>
      <c r="I36" s="150"/>
      <c r="J36" s="150"/>
      <c r="K36" s="150"/>
      <c r="L36" s="150"/>
      <c r="M36" s="150"/>
      <c r="N36" s="150"/>
      <c r="O36" s="150"/>
      <c r="P36" s="150"/>
      <c r="Q36" s="150"/>
      <c r="R36" s="150"/>
      <c r="S36" s="150"/>
      <c r="T36" s="150"/>
      <c r="U36" s="150"/>
      <c r="V36" s="150"/>
      <c r="W36" s="150"/>
      <c r="X36" s="150"/>
      <c r="Y36" s="75"/>
      <c r="Z36" s="75"/>
      <c r="AA36" s="75"/>
      <c r="AB36" s="75"/>
      <c r="AC36" s="75"/>
      <c r="AD36" s="75"/>
      <c r="AE36" s="75"/>
      <c r="AF36" s="75"/>
      <c r="AG36" s="75"/>
      <c r="AH36" s="75"/>
      <c r="AI36" s="75"/>
      <c r="AJ36" s="75"/>
      <c r="AK36" s="75"/>
      <c r="AL36" s="75"/>
    </row>
    <row r="37" spans="1:38" x14ac:dyDescent="0.35">
      <c r="A37" s="75"/>
      <c r="C37" s="150" t="str">
        <f>IF($A$2=1,E!$D$38,IF($A$2=2,E!$E$38,E!$F$38))</f>
        <v>Jos yrityksellä on luonnolliset henkilöt omistajina eikä rakenteessa ole tytäryhtiöitä, niin tarvitaan vain hakijayrityksen tiedot.</v>
      </c>
      <c r="D37" s="150"/>
      <c r="E37" s="150"/>
      <c r="F37" s="150"/>
      <c r="G37" s="150"/>
      <c r="H37" s="150"/>
      <c r="I37" s="150"/>
      <c r="J37" s="150"/>
      <c r="K37" s="150"/>
      <c r="L37" s="150"/>
      <c r="M37" s="150"/>
      <c r="N37" s="150"/>
      <c r="O37" s="150"/>
      <c r="P37" s="150"/>
      <c r="Q37" s="150"/>
      <c r="R37" s="150"/>
      <c r="S37" s="150"/>
      <c r="T37" s="150"/>
      <c r="U37" s="150"/>
      <c r="V37" s="150"/>
      <c r="W37" s="150"/>
      <c r="X37" s="150"/>
      <c r="Y37" s="75"/>
      <c r="Z37" s="75"/>
      <c r="AA37" s="75"/>
      <c r="AB37" s="75"/>
      <c r="AC37" s="75"/>
      <c r="AD37" s="75"/>
      <c r="AE37" s="75"/>
      <c r="AF37" s="75"/>
      <c r="AG37" s="75"/>
      <c r="AH37" s="75"/>
      <c r="AI37" s="75"/>
      <c r="AJ37" s="75"/>
      <c r="AK37" s="75"/>
      <c r="AL37" s="75"/>
    </row>
    <row r="38" spans="1:38" x14ac:dyDescent="0.35">
      <c r="A38" s="75"/>
      <c r="B38" s="61"/>
      <c r="C38" s="162"/>
      <c r="D38" s="162"/>
      <c r="E38" s="162"/>
      <c r="F38" s="162"/>
      <c r="G38" s="162"/>
      <c r="H38" s="162"/>
      <c r="I38" s="162"/>
      <c r="J38" s="162"/>
      <c r="K38" s="162"/>
      <c r="L38" s="162"/>
      <c r="M38" s="162"/>
      <c r="N38" s="162"/>
      <c r="O38" s="162"/>
      <c r="P38" s="162"/>
      <c r="Q38" s="162"/>
      <c r="R38" s="162"/>
      <c r="S38" s="162"/>
      <c r="T38" s="162"/>
      <c r="U38" s="162"/>
      <c r="V38" s="162"/>
      <c r="W38" s="162"/>
      <c r="X38" s="162"/>
      <c r="Y38" s="75"/>
      <c r="Z38" s="75"/>
      <c r="AA38" s="75"/>
      <c r="AB38" s="75"/>
      <c r="AC38" s="75"/>
      <c r="AD38" s="75"/>
      <c r="AE38" s="75"/>
      <c r="AF38" s="75"/>
      <c r="AG38" s="75"/>
      <c r="AH38" s="75"/>
      <c r="AI38" s="75"/>
      <c r="AJ38" s="75"/>
      <c r="AK38" s="75"/>
      <c r="AL38" s="75"/>
    </row>
    <row r="39" spans="1:38" x14ac:dyDescent="0.35">
      <c r="A39" s="75"/>
      <c r="C39" s="150" t="str">
        <f>IF($A$2=1,E!$D$40,IF($A$2=2,E!$E$40,E!$F$40))</f>
        <v>Taulukon riveillä on seuraavat tiedot:</v>
      </c>
      <c r="D39" s="150"/>
      <c r="E39" s="150"/>
      <c r="F39" s="150"/>
      <c r="G39" s="150"/>
      <c r="H39" s="150"/>
      <c r="I39" s="150"/>
      <c r="J39" s="150"/>
      <c r="K39" s="150"/>
      <c r="L39" s="150"/>
      <c r="M39" s="150"/>
      <c r="N39" s="150"/>
      <c r="O39" s="150"/>
      <c r="P39" s="150"/>
      <c r="Q39" s="150"/>
      <c r="R39" s="150"/>
      <c r="S39" s="150"/>
      <c r="T39" s="150"/>
      <c r="U39" s="150"/>
      <c r="V39" s="150"/>
      <c r="W39" s="150"/>
      <c r="X39" s="150"/>
      <c r="Y39" s="75"/>
      <c r="Z39" s="75"/>
      <c r="AA39" s="75"/>
      <c r="AB39" s="75"/>
      <c r="AC39" s="75"/>
      <c r="AD39" s="75"/>
      <c r="AE39" s="75"/>
      <c r="AF39" s="75"/>
      <c r="AG39" s="75"/>
      <c r="AH39" s="75"/>
      <c r="AI39" s="75"/>
      <c r="AJ39" s="75"/>
      <c r="AK39" s="75"/>
      <c r="AL39" s="75"/>
    </row>
    <row r="40" spans="1:38" x14ac:dyDescent="0.35">
      <c r="A40" s="75"/>
      <c r="C40" s="150" t="str">
        <f>IF($A$2=1,E!$D$41,IF($A$2=2,E!$E$41,E!$F$41))</f>
        <v>Rivit 12-18, Yrityksen perustiedot.</v>
      </c>
      <c r="D40" s="150"/>
      <c r="E40" s="150"/>
      <c r="F40" s="150"/>
      <c r="G40" s="150"/>
      <c r="H40" s="150"/>
      <c r="I40" s="150"/>
      <c r="J40" s="150"/>
      <c r="K40" s="150"/>
      <c r="L40" s="150"/>
      <c r="M40" s="150"/>
      <c r="N40" s="150"/>
      <c r="O40" s="150"/>
      <c r="P40" s="150"/>
      <c r="Q40" s="150"/>
      <c r="R40" s="150"/>
      <c r="S40" s="150"/>
      <c r="T40" s="150"/>
      <c r="U40" s="150"/>
      <c r="V40" s="150"/>
      <c r="W40" s="150"/>
      <c r="X40" s="150"/>
      <c r="Y40" s="75"/>
      <c r="Z40" s="75"/>
      <c r="AA40" s="75"/>
      <c r="AB40" s="75"/>
      <c r="AC40" s="75"/>
      <c r="AD40" s="75"/>
      <c r="AE40" s="75"/>
      <c r="AF40" s="75"/>
      <c r="AG40" s="75"/>
      <c r="AH40" s="75"/>
      <c r="AI40" s="75"/>
      <c r="AJ40" s="75"/>
      <c r="AK40" s="75"/>
      <c r="AL40" s="75"/>
    </row>
    <row r="41" spans="1:38" x14ac:dyDescent="0.35">
      <c r="A41" s="75"/>
      <c r="C41" s="150" t="str">
        <f>IF($A$2=1,E!$D$42,IF($A$2=2,E!$E$42,E!$F$42))</f>
        <v>Rivit 21-29, Tuoreet enintään 2 kuukautta vanhat tuloslaskelma- ja tasetiedot nykytilan selvittämiseksi.</v>
      </c>
      <c r="D41" s="150"/>
      <c r="E41" s="150"/>
      <c r="F41" s="150"/>
      <c r="G41" s="150"/>
      <c r="H41" s="150"/>
      <c r="I41" s="150"/>
      <c r="J41" s="150"/>
      <c r="K41" s="150"/>
      <c r="L41" s="150"/>
      <c r="M41" s="150"/>
      <c r="N41" s="150"/>
      <c r="O41" s="150"/>
      <c r="P41" s="150"/>
      <c r="Q41" s="150"/>
      <c r="R41" s="150"/>
      <c r="S41" s="150"/>
      <c r="T41" s="150"/>
      <c r="U41" s="150"/>
      <c r="V41" s="150"/>
      <c r="W41" s="150"/>
      <c r="X41" s="150"/>
      <c r="Y41" s="75"/>
      <c r="Z41" s="75"/>
      <c r="AA41" s="75"/>
      <c r="AB41" s="75"/>
      <c r="AC41" s="75"/>
      <c r="AD41" s="75"/>
      <c r="AE41" s="75"/>
      <c r="AF41" s="75"/>
      <c r="AG41" s="75"/>
      <c r="AH41" s="75"/>
      <c r="AI41" s="75"/>
      <c r="AJ41" s="75"/>
      <c r="AK41" s="75"/>
      <c r="AL41" s="75"/>
    </row>
    <row r="42" spans="1:38" x14ac:dyDescent="0.35">
      <c r="A42" s="75"/>
      <c r="C42" s="150" t="str">
        <f>IF($A$2=1,E!$D$43,IF($A$2=2,E!$E$43,E!$F$43))</f>
        <v>Rivit 32-42, Yhtiön viimetilikauden yhtiökokouksen vahvistama tilinpäätös.  EU:n valtiontukisäännöissä määriteltyjen laskentamallien vaatimat tunnusluvut.</v>
      </c>
      <c r="D42" s="150"/>
      <c r="E42" s="150"/>
      <c r="F42" s="150"/>
      <c r="G42" s="150"/>
      <c r="H42" s="150"/>
      <c r="I42" s="150"/>
      <c r="J42" s="150"/>
      <c r="K42" s="150"/>
      <c r="L42" s="150"/>
      <c r="M42" s="150"/>
      <c r="N42" s="150"/>
      <c r="O42" s="150"/>
      <c r="P42" s="150"/>
      <c r="Q42" s="150"/>
      <c r="R42" s="150"/>
      <c r="S42" s="150"/>
      <c r="T42" s="150"/>
      <c r="U42" s="150"/>
      <c r="V42" s="150"/>
      <c r="W42" s="150"/>
      <c r="X42" s="150"/>
      <c r="Y42" s="75"/>
      <c r="Z42" s="75"/>
      <c r="AA42" s="75"/>
      <c r="AB42" s="75"/>
      <c r="AC42" s="75"/>
      <c r="AD42" s="75"/>
      <c r="AE42" s="75"/>
      <c r="AF42" s="75"/>
      <c r="AG42" s="75"/>
      <c r="AH42" s="75"/>
      <c r="AI42" s="75"/>
      <c r="AJ42" s="75"/>
      <c r="AK42" s="75"/>
      <c r="AL42" s="75"/>
    </row>
    <row r="43" spans="1:38" x14ac:dyDescent="0.35">
      <c r="A43" s="75"/>
      <c r="C43" s="150" t="str">
        <f>IF($A$2=1,E!$D$44,IF($A$2=2,E!$E$44,E!$F$44))</f>
        <v>Rivit 45-55, Yhtiön viimeistä edellisen tilikauden yhtiökokouksen vahvistama tilinpäätös.  EU:n valtiontukisäännöissä määriteltyjen laskentamallien vaatimat tunnusluvut.</v>
      </c>
      <c r="D43" s="150"/>
      <c r="E43" s="150"/>
      <c r="F43" s="150"/>
      <c r="G43" s="150"/>
      <c r="H43" s="150"/>
      <c r="I43" s="150"/>
      <c r="J43" s="150"/>
      <c r="K43" s="150"/>
      <c r="L43" s="150"/>
      <c r="M43" s="150"/>
      <c r="N43" s="150"/>
      <c r="O43" s="150"/>
      <c r="P43" s="150"/>
      <c r="Q43" s="150"/>
      <c r="R43" s="150"/>
      <c r="S43" s="150"/>
      <c r="T43" s="150"/>
      <c r="U43" s="150"/>
      <c r="V43" s="150"/>
      <c r="W43" s="150"/>
      <c r="X43" s="150"/>
      <c r="Y43" s="75"/>
      <c r="Z43" s="75"/>
      <c r="AA43" s="75"/>
      <c r="AB43" s="75"/>
      <c r="AC43" s="75"/>
      <c r="AD43" s="75"/>
      <c r="AE43" s="75"/>
      <c r="AF43" s="75"/>
      <c r="AG43" s="75"/>
      <c r="AH43" s="75"/>
      <c r="AI43" s="75"/>
      <c r="AJ43" s="75"/>
      <c r="AK43" s="75"/>
      <c r="AL43" s="75"/>
    </row>
    <row r="44" spans="1:38" x14ac:dyDescent="0.35">
      <c r="A44" s="75"/>
      <c r="C44" s="70"/>
      <c r="D44" s="70"/>
      <c r="E44" s="70"/>
      <c r="F44" s="70"/>
      <c r="G44" s="70"/>
      <c r="H44" s="70"/>
      <c r="I44" s="70"/>
      <c r="J44" s="70"/>
      <c r="K44" s="70"/>
      <c r="L44" s="70"/>
      <c r="M44" s="70"/>
      <c r="N44" s="70"/>
      <c r="O44" s="70"/>
      <c r="P44" s="70"/>
      <c r="Q44" s="70"/>
      <c r="R44" s="70"/>
      <c r="S44" s="70"/>
      <c r="T44" s="70"/>
      <c r="U44" s="70"/>
      <c r="V44" s="70"/>
      <c r="W44" s="70"/>
      <c r="X44" s="70"/>
      <c r="Y44" s="75"/>
      <c r="Z44" s="75"/>
      <c r="AA44" s="75"/>
      <c r="AB44" s="75"/>
      <c r="AC44" s="75"/>
      <c r="AD44" s="75"/>
      <c r="AE44" s="75"/>
      <c r="AF44" s="75"/>
      <c r="AG44" s="75"/>
      <c r="AH44" s="75"/>
      <c r="AI44" s="75"/>
      <c r="AJ44" s="75"/>
      <c r="AK44" s="75"/>
      <c r="AL44" s="75"/>
    </row>
    <row r="45" spans="1:38" x14ac:dyDescent="0.35">
      <c r="A45" s="75"/>
      <c r="C45" s="70" t="str">
        <f>IF($A$2=1,E!$D$45,IF($A$2=2,E!$E$45,E!$F$45))</f>
        <v>Tähdellä merkityt tunnusluvut tarvitaan vain EU:n yrityskokomäärityksen mukaisilta suurit yrityksiltä, joiden henkilömäärä on yli 250 henkilöä, ja joko vuosiliikevaihto yli 50 M€ tai taseen loppusumma yli 43M€.</v>
      </c>
      <c r="D45" s="70"/>
      <c r="E45" s="70"/>
      <c r="F45" s="70"/>
      <c r="G45" s="70"/>
      <c r="H45" s="70"/>
      <c r="I45" s="70"/>
      <c r="J45" s="70"/>
      <c r="K45" s="70"/>
      <c r="L45" s="70"/>
      <c r="M45" s="70"/>
      <c r="N45" s="70"/>
      <c r="O45" s="70"/>
      <c r="P45" s="70"/>
      <c r="Q45" s="70"/>
      <c r="R45" s="70"/>
      <c r="S45" s="70"/>
      <c r="T45" s="70"/>
      <c r="U45" s="70"/>
      <c r="V45" s="70"/>
      <c r="W45" s="70"/>
      <c r="X45" s="70"/>
      <c r="Y45" s="75"/>
      <c r="Z45" s="75"/>
      <c r="AA45" s="75"/>
      <c r="AB45" s="75"/>
      <c r="AC45" s="75"/>
      <c r="AD45" s="75"/>
      <c r="AE45" s="75"/>
      <c r="AF45" s="75"/>
      <c r="AG45" s="75"/>
      <c r="AH45" s="75"/>
      <c r="AI45" s="75"/>
      <c r="AJ45" s="75"/>
      <c r="AK45" s="75"/>
      <c r="AL45" s="75"/>
    </row>
    <row r="46" spans="1:38" x14ac:dyDescent="0.35">
      <c r="A46" s="75"/>
      <c r="Y46" s="75"/>
      <c r="Z46" s="75"/>
      <c r="AA46" s="75"/>
      <c r="AB46" s="75"/>
      <c r="AC46" s="75"/>
      <c r="AD46" s="75"/>
      <c r="AE46" s="75"/>
      <c r="AF46" s="75"/>
      <c r="AG46" s="75"/>
      <c r="AH46" s="75"/>
      <c r="AI46" s="75"/>
      <c r="AJ46" s="75"/>
      <c r="AK46" s="75"/>
      <c r="AL46" s="75"/>
    </row>
    <row r="47" spans="1:38" x14ac:dyDescent="0.35">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row>
    <row r="48" spans="1:38" x14ac:dyDescent="0.35">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row>
    <row r="49" spans="1:38" x14ac:dyDescent="0.35">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row>
  </sheetData>
  <mergeCells count="38">
    <mergeCell ref="C43:X43"/>
    <mergeCell ref="C31:X31"/>
    <mergeCell ref="C32:X32"/>
    <mergeCell ref="C33:X33"/>
    <mergeCell ref="C35:X35"/>
    <mergeCell ref="C36:X36"/>
    <mergeCell ref="C37:X37"/>
    <mergeCell ref="C38:X38"/>
    <mergeCell ref="C39:X39"/>
    <mergeCell ref="C40:X40"/>
    <mergeCell ref="C41:X41"/>
    <mergeCell ref="C42:X42"/>
    <mergeCell ref="C30:X30"/>
    <mergeCell ref="C19:X19"/>
    <mergeCell ref="C20:X20"/>
    <mergeCell ref="C21:X21"/>
    <mergeCell ref="C22:X22"/>
    <mergeCell ref="C23:X23"/>
    <mergeCell ref="C24:X24"/>
    <mergeCell ref="C25:X25"/>
    <mergeCell ref="C26:X26"/>
    <mergeCell ref="C27:X27"/>
    <mergeCell ref="C29:X29"/>
    <mergeCell ref="C28:X28"/>
    <mergeCell ref="C18:X18"/>
    <mergeCell ref="B1:N1"/>
    <mergeCell ref="B2:D2"/>
    <mergeCell ref="B4:X5"/>
    <mergeCell ref="B6:X7"/>
    <mergeCell ref="C8:X8"/>
    <mergeCell ref="C9:X9"/>
    <mergeCell ref="E2:I2"/>
    <mergeCell ref="C10:X10"/>
    <mergeCell ref="B12:X12"/>
    <mergeCell ref="C14:X14"/>
    <mergeCell ref="C15:X15"/>
    <mergeCell ref="C16:X16"/>
    <mergeCell ref="M2:X2"/>
  </mergeCells>
  <dataValidations count="1">
    <dataValidation type="list" showInputMessage="1" showErrorMessage="1" sqref="B2" xr:uid="{2FD03D84-B01B-46DC-B50C-0C56E01C7D91}">
      <formula1>$A$3:$A$5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F9056-CF07-4383-89BC-97C892CB6C0B}">
  <sheetPr codeName="Sheet1"/>
  <dimension ref="A1:AU244"/>
  <sheetViews>
    <sheetView zoomScale="70" zoomScaleNormal="70" workbookViewId="0">
      <selection activeCell="U64" sqref="U64"/>
    </sheetView>
  </sheetViews>
  <sheetFormatPr defaultRowHeight="14.5" x14ac:dyDescent="0.35"/>
  <cols>
    <col min="1" max="1" width="2.81640625" customWidth="1"/>
    <col min="18" max="18" width="11" customWidth="1"/>
  </cols>
  <sheetData>
    <row r="1" spans="1:25" x14ac:dyDescent="0.35">
      <c r="B1" s="253" t="str">
        <f ca="1">IF(NOW()&gt;vanhentuminen,$N$2,"")</f>
        <v/>
      </c>
      <c r="C1" s="253"/>
      <c r="D1" s="253"/>
      <c r="E1" s="253"/>
      <c r="F1" s="253"/>
      <c r="G1" s="253"/>
      <c r="H1" s="253"/>
      <c r="I1" s="253"/>
      <c r="J1" s="253"/>
      <c r="K1" s="253"/>
      <c r="L1" s="253"/>
      <c r="M1" s="253"/>
      <c r="N1" s="253"/>
      <c r="P1" s="249" t="s">
        <v>835</v>
      </c>
      <c r="Q1" s="249"/>
      <c r="R1" s="248">
        <v>45631</v>
      </c>
      <c r="S1" s="248"/>
    </row>
    <row r="2" spans="1:25" ht="21" x14ac:dyDescent="0.35">
      <c r="A2" s="18">
        <f>MATCH(B2,A3:A5,0)</f>
        <v>1</v>
      </c>
      <c r="B2" s="152" t="s">
        <v>57</v>
      </c>
      <c r="C2" s="153"/>
      <c r="D2" s="154"/>
      <c r="E2" s="142" t="s">
        <v>776</v>
      </c>
      <c r="F2" s="141"/>
      <c r="G2" s="141"/>
      <c r="H2" s="141"/>
      <c r="I2" s="141"/>
      <c r="J2" s="141"/>
      <c r="N2" s="18" t="str">
        <f>IF($A$2=1,A!$C$5,IF($A$2=2,A!$D$5,A!$E$5))</f>
        <v>LOMAKE VOI OLLA VANHENTUNUT - HAE UUSI VERSIO BUSINESS FINLANDIN VERKKOSIVUILTA!</v>
      </c>
      <c r="R2" s="23"/>
    </row>
    <row r="3" spans="1:25" ht="21.75" customHeight="1" x14ac:dyDescent="0.35">
      <c r="A3" s="26" t="s">
        <v>57</v>
      </c>
      <c r="B3" s="251" t="str">
        <f>IF($A$2=1,A!$C$6,IF($A$2=2,A!$D$6,A!$E$6))</f>
        <v>Päiväys</v>
      </c>
      <c r="C3" s="251"/>
      <c r="D3" s="251" t="str">
        <f>IF($A$2=1,A!$C$7,IF($A$2=2,A!$D$7,A!$E$7))</f>
        <v>Laatijan etunimi ja sukunimi</v>
      </c>
      <c r="E3" s="251"/>
      <c r="F3" s="251"/>
      <c r="G3" s="251"/>
      <c r="H3" s="251"/>
      <c r="I3" s="251"/>
      <c r="J3" s="251"/>
      <c r="K3" s="251" t="str">
        <f>IF($A$2=1,A!$C$8,IF(A2=2,A!$D$8,A!$E$8))</f>
        <v>Sähköpostiosoite</v>
      </c>
      <c r="L3" s="251"/>
      <c r="M3" s="251"/>
      <c r="N3" s="251"/>
      <c r="O3" s="251"/>
      <c r="P3" s="251" t="str">
        <f>IF($A$2=1,A!$C$9,IF($A$2=2,A!$D$9,A!$E$9))</f>
        <v>Puhelinnumero</v>
      </c>
      <c r="Q3" s="251"/>
      <c r="R3" s="251"/>
    </row>
    <row r="4" spans="1:25" ht="18.5" x14ac:dyDescent="0.45">
      <c r="A4" s="26" t="s">
        <v>58</v>
      </c>
      <c r="B4" s="254">
        <f ca="1">TODAY()</f>
        <v>45636</v>
      </c>
      <c r="C4" s="254"/>
      <c r="D4" s="256"/>
      <c r="E4" s="256"/>
      <c r="F4" s="256"/>
      <c r="G4" s="256"/>
      <c r="H4" s="256"/>
      <c r="I4" s="256"/>
      <c r="J4" s="256"/>
      <c r="K4" s="252"/>
      <c r="L4" s="252"/>
      <c r="M4" s="252"/>
      <c r="N4" s="252"/>
      <c r="O4" s="252"/>
      <c r="P4" s="252"/>
      <c r="Q4" s="252"/>
      <c r="R4" s="252"/>
    </row>
    <row r="5" spans="1:25" ht="15.5" x14ac:dyDescent="0.35">
      <c r="A5" s="26" t="s">
        <v>59</v>
      </c>
    </row>
    <row r="6" spans="1:25" ht="15.75" customHeight="1" x14ac:dyDescent="0.35">
      <c r="B6" s="251" t="str">
        <f>IF($A$2=1,A!$C$10,IF($A$2=2,A!$D$10,A!$E$10))</f>
        <v>Projektin vastuullisen johtajan etu- ja sukunimi</v>
      </c>
      <c r="C6" s="251"/>
      <c r="D6" s="251"/>
      <c r="E6" s="251"/>
      <c r="F6" s="251"/>
      <c r="G6" s="251"/>
      <c r="H6" s="251"/>
      <c r="I6" s="251"/>
      <c r="J6" s="260" t="str">
        <f>IF($A$2=1,A!$C$11,IF($A$2=2,A!$D$11,A!$E$11))</f>
        <v>Projektin vastuullisena johtajana vakuutan, että lähettämäni tiedot ovat oikein.</v>
      </c>
      <c r="K6" s="261"/>
      <c r="L6" s="261"/>
      <c r="M6" s="261"/>
      <c r="N6" s="261"/>
      <c r="O6" s="261"/>
      <c r="P6" s="261"/>
      <c r="Q6" s="261"/>
      <c r="R6" s="262"/>
    </row>
    <row r="7" spans="1:25" ht="28.5" customHeight="1" x14ac:dyDescent="0.35">
      <c r="B7" s="257"/>
      <c r="C7" s="258"/>
      <c r="D7" s="258"/>
      <c r="E7" s="258"/>
      <c r="F7" s="258"/>
      <c r="G7" s="258"/>
      <c r="H7" s="258"/>
      <c r="I7" s="259"/>
      <c r="J7" s="263"/>
      <c r="K7" s="264"/>
      <c r="L7" s="264"/>
      <c r="M7" s="264"/>
      <c r="N7" s="264"/>
      <c r="O7" s="264"/>
      <c r="P7" s="264"/>
      <c r="Q7" s="264"/>
      <c r="R7" s="265"/>
    </row>
    <row r="9" spans="1:25" ht="23.25" customHeight="1" x14ac:dyDescent="0.35">
      <c r="B9" s="266" t="str">
        <f>IF(A2=1,A!C14,IF(A2=2,A!D14,A!E14))</f>
        <v>Konserni- ja omistusrakenne - kuvaa rakenteen osat, joissa omistus ja äänivalta vähintään 20%</v>
      </c>
      <c r="C9" s="266"/>
      <c r="D9" s="266"/>
      <c r="E9" s="266"/>
      <c r="F9" s="266"/>
      <c r="G9" s="266"/>
      <c r="H9" s="266"/>
      <c r="I9" s="266"/>
      <c r="J9" s="266"/>
      <c r="K9" s="266"/>
      <c r="L9" s="266"/>
      <c r="M9" s="266"/>
      <c r="N9" s="266"/>
      <c r="O9" s="266"/>
      <c r="P9" s="266"/>
      <c r="Q9" s="266"/>
      <c r="R9" s="266"/>
      <c r="S9" s="266"/>
      <c r="T9" s="266"/>
      <c r="U9" s="266"/>
      <c r="V9" s="266"/>
    </row>
    <row r="10" spans="1:25" x14ac:dyDescent="0.35">
      <c r="B10" s="266"/>
      <c r="C10" s="266"/>
      <c r="D10" s="266"/>
      <c r="E10" s="266"/>
      <c r="F10" s="266"/>
      <c r="G10" s="266"/>
      <c r="H10" s="266"/>
      <c r="I10" s="266"/>
      <c r="J10" s="266"/>
      <c r="K10" s="266"/>
      <c r="L10" s="266"/>
      <c r="M10" s="266"/>
      <c r="N10" s="266"/>
      <c r="O10" s="266"/>
      <c r="P10" s="266"/>
      <c r="Q10" s="266"/>
      <c r="R10" s="266"/>
      <c r="S10" s="266"/>
      <c r="T10" s="266"/>
      <c r="U10" s="266"/>
      <c r="V10" s="266"/>
    </row>
    <row r="12" spans="1:25" x14ac:dyDescent="0.35">
      <c r="B12" s="56"/>
      <c r="C12" s="57"/>
      <c r="D12" s="57"/>
      <c r="E12" s="57"/>
      <c r="F12" s="57"/>
      <c r="G12" s="57"/>
      <c r="H12" s="57"/>
      <c r="I12" s="57"/>
      <c r="J12" s="57"/>
      <c r="K12" s="57"/>
      <c r="L12" s="57"/>
      <c r="M12" s="58"/>
    </row>
    <row r="13" spans="1:25" ht="26" x14ac:dyDescent="0.6">
      <c r="B13" s="59"/>
      <c r="C13" s="60" t="str">
        <f>IF(A2=1,A!C15,IF(A2=2,A!D15,A!E15))</f>
        <v>Rakenna yhtiösi konserni- ja omistusrakenne alla olevilla moduleilla</v>
      </c>
      <c r="D13" s="61"/>
      <c r="E13" s="61"/>
      <c r="F13" s="61"/>
      <c r="G13" s="61"/>
      <c r="H13" s="61"/>
      <c r="I13" s="61"/>
      <c r="J13" s="61"/>
      <c r="K13" s="61"/>
      <c r="L13" s="61"/>
      <c r="M13" s="62"/>
      <c r="P13" s="144" t="str">
        <f>IF(A2=1,A!C16,IF(A2=2,A!D16,A!E16))</f>
        <v>Kuvaa konserni- ja omistusrakenne tähän</v>
      </c>
      <c r="Q13" s="145"/>
      <c r="R13" s="145"/>
      <c r="S13" s="145"/>
      <c r="T13" s="145"/>
      <c r="U13" s="145"/>
      <c r="V13" s="145"/>
      <c r="W13" s="145"/>
      <c r="X13" s="145"/>
      <c r="Y13" s="145"/>
    </row>
    <row r="14" spans="1:25" ht="21" x14ac:dyDescent="0.5">
      <c r="B14" s="59"/>
      <c r="C14" s="79" t="str">
        <f>IF(A2=1,A!C17,IF(A2=2,A!D17,A!E17))</f>
        <v>Ohje: Valitse laatikon solut - kopio - ja liitä uuteen paikkaan</v>
      </c>
      <c r="D14" s="61"/>
      <c r="E14" s="61"/>
      <c r="F14" s="61"/>
      <c r="G14" s="61"/>
      <c r="H14" s="61"/>
      <c r="I14" s="61"/>
      <c r="J14" s="61"/>
      <c r="K14" s="61"/>
      <c r="L14" s="61"/>
      <c r="M14" s="62"/>
      <c r="P14" s="145" t="str">
        <f>IF(A2=1,A!C18,IF(A2=2,A!D18,A!E18))</f>
        <v>Lisää osia tarpeen mukaan, poista muotoilut kopiomalla tyhjä moduli päälle</v>
      </c>
      <c r="Q14" s="145"/>
      <c r="R14" s="145"/>
      <c r="S14" s="145"/>
      <c r="T14" s="145"/>
      <c r="U14" s="145"/>
      <c r="V14" s="145"/>
      <c r="W14" s="145"/>
      <c r="X14" s="145"/>
      <c r="Y14" s="145"/>
    </row>
    <row r="15" spans="1:25" ht="21" x14ac:dyDescent="0.5">
      <c r="B15" s="59"/>
      <c r="C15" s="78" t="str">
        <f>IF(A2=1,A!C19,IF(A2=2,A!D19,A!E19))</f>
        <v>Katso rakenne-esimerkit alla riveillä 100, 130 ja 190</v>
      </c>
      <c r="D15" s="61"/>
      <c r="E15" s="61"/>
      <c r="F15" s="61"/>
      <c r="G15" s="61"/>
      <c r="H15" s="61"/>
      <c r="I15" s="61"/>
      <c r="J15" s="61"/>
      <c r="K15" s="61"/>
      <c r="L15" s="61"/>
      <c r="M15" s="62"/>
    </row>
    <row r="16" spans="1:25" ht="15" thickBot="1" x14ac:dyDescent="0.4">
      <c r="B16" s="59"/>
      <c r="C16" s="61"/>
      <c r="D16" s="61"/>
      <c r="E16" s="61"/>
      <c r="F16" s="61"/>
      <c r="G16" s="61"/>
      <c r="H16" s="61"/>
      <c r="I16" s="61"/>
      <c r="J16" s="61"/>
      <c r="K16" s="61"/>
      <c r="L16" s="61"/>
      <c r="M16" s="62"/>
    </row>
    <row r="17" spans="2:30" ht="15" thickBot="1" x14ac:dyDescent="0.4">
      <c r="B17" s="59"/>
      <c r="C17" s="267" t="str">
        <f>IF($A$2=1,A!$C$20,IF($A$2=2,A!$D$20,A!$E$20))</f>
        <v>Ylin edunsaaja omistaja - Henkilö</v>
      </c>
      <c r="D17" s="268"/>
      <c r="E17" s="268"/>
      <c r="F17" s="268"/>
      <c r="G17" s="268"/>
      <c r="H17" s="269"/>
      <c r="I17" s="61"/>
      <c r="J17" s="61"/>
      <c r="K17" s="61"/>
      <c r="L17" s="61"/>
      <c r="M17" s="62"/>
    </row>
    <row r="18" spans="2:30" x14ac:dyDescent="0.35">
      <c r="B18" s="59"/>
      <c r="C18" s="179" t="str">
        <f>IF($A$2=1,A!$C$21,IF($A$2=2,A!$D$21,A!$E$21))</f>
        <v>Koko nimi:</v>
      </c>
      <c r="D18" s="180"/>
      <c r="E18" s="193"/>
      <c r="F18" s="194"/>
      <c r="G18" s="194"/>
      <c r="H18" s="195"/>
      <c r="I18" s="61"/>
      <c r="J18" s="61"/>
      <c r="K18" s="61"/>
      <c r="L18" s="61"/>
      <c r="M18" s="62"/>
      <c r="Q18" s="176" t="str">
        <f>IF($A$2=1,A!$C$20,IF($A$2=2,A!$D$20,A!$E$20))</f>
        <v>Ylin edunsaaja omistaja - Henkilö</v>
      </c>
      <c r="R18" s="177"/>
      <c r="S18" s="177"/>
      <c r="T18" s="177"/>
      <c r="U18" s="177"/>
      <c r="V18" s="178"/>
      <c r="Y18" s="176" t="str">
        <f>IF($A$2=1,A!$C$20,IF($A$2=2,A!$D$20,A!$E$20))</f>
        <v>Ylin edunsaaja omistaja - Henkilö</v>
      </c>
      <c r="Z18" s="177"/>
      <c r="AA18" s="177"/>
      <c r="AB18" s="177"/>
      <c r="AC18" s="177"/>
      <c r="AD18" s="178"/>
    </row>
    <row r="19" spans="2:30" x14ac:dyDescent="0.35">
      <c r="B19" s="59"/>
      <c r="C19" s="184"/>
      <c r="D19" s="185"/>
      <c r="E19" s="186" t="str">
        <f>IF($A$2=1,A!$C$22,IF($A$2=2,A!$D$22,A!$E$22))</f>
        <v>suora</v>
      </c>
      <c r="F19" s="185"/>
      <c r="G19" s="187" t="str">
        <f>IF($A$2=1,A!$C$23,IF($A$2=2,A!$D$23,A!$E$23))</f>
        <v>epäsuora yhteensä</v>
      </c>
      <c r="H19" s="188"/>
      <c r="I19" s="61"/>
      <c r="J19" s="61"/>
      <c r="K19" s="61"/>
      <c r="L19" s="61"/>
      <c r="M19" s="62"/>
      <c r="Q19" s="179" t="str">
        <f>IF($A$2=1,A!$C$21,IF($A$2=2,A!$D$21,A!$E$21))</f>
        <v>Koko nimi:</v>
      </c>
      <c r="R19" s="180"/>
      <c r="S19" s="193"/>
      <c r="T19" s="194"/>
      <c r="U19" s="194"/>
      <c r="V19" s="195"/>
      <c r="Y19" s="179" t="str">
        <f>IF($A$2=1,A!$C$21,IF($A$2=2,A!$D$21,A!$E$21))</f>
        <v>Koko nimi:</v>
      </c>
      <c r="Z19" s="180"/>
      <c r="AA19" s="193"/>
      <c r="AB19" s="194"/>
      <c r="AC19" s="194"/>
      <c r="AD19" s="195"/>
    </row>
    <row r="20" spans="2:30" x14ac:dyDescent="0.35">
      <c r="B20" s="59"/>
      <c r="C20" s="164" t="str">
        <f>IF($A$2=1,A!$C$24,IF($A$2=2,A!$D$24,A!$E$24))</f>
        <v>osakeomistus:</v>
      </c>
      <c r="D20" s="165"/>
      <c r="E20" s="166">
        <v>0</v>
      </c>
      <c r="F20" s="167"/>
      <c r="G20" s="168">
        <v>0</v>
      </c>
      <c r="H20" s="169"/>
      <c r="I20" s="61"/>
      <c r="J20" s="61"/>
      <c r="K20" s="61"/>
      <c r="L20" s="61"/>
      <c r="M20" s="62"/>
      <c r="Q20" s="184"/>
      <c r="R20" s="185"/>
      <c r="S20" s="186" t="str">
        <f>IF($A$2=1,A!$C$22,IF($A$2=2,A!$D$22,A!$E$22))</f>
        <v>suora</v>
      </c>
      <c r="T20" s="185"/>
      <c r="U20" s="187" t="str">
        <f>IF($A$2=1,A!$C$23,IF($A$2=2,A!$D$23,A!$E$23))</f>
        <v>epäsuora yhteensä</v>
      </c>
      <c r="V20" s="188"/>
      <c r="Y20" s="184"/>
      <c r="Z20" s="185"/>
      <c r="AA20" s="186" t="str">
        <f>IF($A$2=1,A!$C$22,IF($A$2=2,A!$D$22,A!$E$22))</f>
        <v>suora</v>
      </c>
      <c r="AB20" s="185"/>
      <c r="AC20" s="187" t="str">
        <f>IF($A$2=1,A!$C$23,IF($A$2=2,A!$D$23,A!$E$23))</f>
        <v>epäsuora yhteensä</v>
      </c>
      <c r="AD20" s="188"/>
    </row>
    <row r="21" spans="2:30" ht="15" thickBot="1" x14ac:dyDescent="0.4">
      <c r="B21" s="59"/>
      <c r="C21" s="170" t="str">
        <f>IF($A$2=1,A!$C$25,IF($A$2=2,A!$D$25,A!$E$25))</f>
        <v>äänivalta:</v>
      </c>
      <c r="D21" s="171"/>
      <c r="E21" s="172">
        <v>0</v>
      </c>
      <c r="F21" s="173"/>
      <c r="G21" s="174">
        <v>0</v>
      </c>
      <c r="H21" s="175"/>
      <c r="I21" s="61"/>
      <c r="J21" s="61"/>
      <c r="K21" s="61"/>
      <c r="L21" s="61"/>
      <c r="M21" s="62"/>
      <c r="Q21" s="164" t="str">
        <f>IF($A$2=1,A!$C$24,IF($A$2=2,A!$D$24,A!$E$24))</f>
        <v>osakeomistus:</v>
      </c>
      <c r="R21" s="165"/>
      <c r="S21" s="166">
        <v>0.55000000000000004</v>
      </c>
      <c r="T21" s="167"/>
      <c r="U21" s="168">
        <v>0.55000000000000004</v>
      </c>
      <c r="V21" s="169"/>
      <c r="Y21" s="164" t="str">
        <f>IF($A$2=1,A!$C$24,IF($A$2=2,A!$D$24,A!$E$24))</f>
        <v>osakeomistus:</v>
      </c>
      <c r="Z21" s="165"/>
      <c r="AA21" s="166">
        <v>0.25</v>
      </c>
      <c r="AB21" s="167"/>
      <c r="AC21" s="168">
        <v>0.25</v>
      </c>
      <c r="AD21" s="169"/>
    </row>
    <row r="22" spans="2:30" ht="15" thickBot="1" x14ac:dyDescent="0.4">
      <c r="B22" s="59"/>
      <c r="C22" s="61"/>
      <c r="D22" s="61"/>
      <c r="E22" s="61"/>
      <c r="F22" s="61"/>
      <c r="G22" s="61"/>
      <c r="H22" s="61"/>
      <c r="I22" s="61"/>
      <c r="J22" s="61"/>
      <c r="K22" s="61"/>
      <c r="L22" s="61"/>
      <c r="M22" s="62"/>
      <c r="Q22" s="170" t="str">
        <f>IF($A$2=1,A!$C$25,IF($A$2=2,A!$D$25,A!$E$25))</f>
        <v>äänivalta:</v>
      </c>
      <c r="R22" s="171"/>
      <c r="S22" s="172">
        <v>0.55000000000000004</v>
      </c>
      <c r="T22" s="173"/>
      <c r="U22" s="174">
        <v>0.55000000000000004</v>
      </c>
      <c r="V22" s="175"/>
      <c r="Y22" s="170" t="str">
        <f>IF($A$2=1,A!$C$25,IF($A$2=2,A!$D$25,A!$E$25))</f>
        <v>äänivalta:</v>
      </c>
      <c r="Z22" s="171"/>
      <c r="AA22" s="172">
        <v>0.25</v>
      </c>
      <c r="AB22" s="173"/>
      <c r="AC22" s="174">
        <v>0.25</v>
      </c>
      <c r="AD22" s="175"/>
    </row>
    <row r="23" spans="2:30" ht="15" thickBot="1" x14ac:dyDescent="0.4">
      <c r="B23" s="59"/>
      <c r="C23" s="61"/>
      <c r="D23" s="61"/>
      <c r="E23" s="61"/>
      <c r="F23" s="61"/>
      <c r="G23" s="61"/>
      <c r="H23" s="61"/>
      <c r="I23" s="61"/>
      <c r="J23" s="61"/>
      <c r="K23" s="61"/>
      <c r="L23" s="61"/>
      <c r="M23" s="62"/>
    </row>
    <row r="24" spans="2:30" x14ac:dyDescent="0.35">
      <c r="B24" s="59"/>
      <c r="C24" s="196" t="str">
        <f>IF($A$2=1,A!$C$26,IF($A$2=2,A!$D$26,A!$E$26))</f>
        <v>Ylin edunsaaja omistaja - Yhteisö</v>
      </c>
      <c r="D24" s="197"/>
      <c r="E24" s="197"/>
      <c r="F24" s="198"/>
      <c r="G24" s="198"/>
      <c r="H24" s="199"/>
      <c r="I24" s="61"/>
      <c r="J24" s="61"/>
      <c r="K24" s="61"/>
      <c r="L24" s="61"/>
      <c r="M24" s="62"/>
    </row>
    <row r="25" spans="2:30" x14ac:dyDescent="0.35">
      <c r="B25" s="59"/>
      <c r="C25" s="179" t="str">
        <f>IF($A$2=1,A!$C$27,IF($A$2=2,A!$D$27,A!$E$27))</f>
        <v>rekisteröity nimi:</v>
      </c>
      <c r="D25" s="180"/>
      <c r="E25" s="193"/>
      <c r="F25" s="194"/>
      <c r="G25" s="194"/>
      <c r="H25" s="195"/>
      <c r="I25" s="61"/>
      <c r="J25" s="61"/>
      <c r="K25" s="61"/>
      <c r="L25" s="61"/>
      <c r="M25" s="62"/>
    </row>
    <row r="26" spans="2:30" x14ac:dyDescent="0.35">
      <c r="B26" s="59"/>
      <c r="C26" s="179" t="str">
        <f>IF($A$2=1,A!$C$30,IF($A$2=2,A!$D$30,A!$E$30))</f>
        <v>y-tunnus:</v>
      </c>
      <c r="D26" s="180"/>
      <c r="E26" s="193"/>
      <c r="F26" s="194"/>
      <c r="G26" s="194"/>
      <c r="H26" s="195"/>
      <c r="I26" s="61"/>
      <c r="J26" s="61"/>
      <c r="K26" s="61"/>
      <c r="L26" s="61"/>
      <c r="M26" s="62"/>
    </row>
    <row r="27" spans="2:30" x14ac:dyDescent="0.35">
      <c r="B27" s="59"/>
      <c r="C27" s="184"/>
      <c r="D27" s="185"/>
      <c r="E27" s="186" t="str">
        <f>IF($A$2=1,A!$C$22,IF($A$2=2,A!$D$22,A!$E$22))</f>
        <v>suora</v>
      </c>
      <c r="F27" s="185"/>
      <c r="G27" s="187" t="str">
        <f>IF($A$2=1,A!$C$23,IF($A$2=2,A!$D$23,A!$E$23))</f>
        <v>epäsuora yhteensä</v>
      </c>
      <c r="H27" s="188"/>
      <c r="I27" s="61"/>
      <c r="J27" s="61" t="s">
        <v>12</v>
      </c>
      <c r="K27" s="61"/>
      <c r="L27" s="61"/>
      <c r="M27" s="62"/>
    </row>
    <row r="28" spans="2:30" x14ac:dyDescent="0.35">
      <c r="B28" s="59"/>
      <c r="C28" s="164" t="str">
        <f>IF($A$2=1,A!$C$24,IF($A$2=2,A!$D$24,A!$E$24))</f>
        <v>osakeomistus:</v>
      </c>
      <c r="D28" s="165"/>
      <c r="E28" s="166">
        <v>0</v>
      </c>
      <c r="F28" s="167"/>
      <c r="G28" s="168">
        <v>0</v>
      </c>
      <c r="H28" s="169"/>
      <c r="I28" s="61"/>
      <c r="J28" s="61"/>
      <c r="K28" s="61"/>
      <c r="L28" s="61"/>
      <c r="M28" s="62"/>
      <c r="S28" s="11">
        <v>0.55000000000000004</v>
      </c>
      <c r="Y28" s="11">
        <v>0.25</v>
      </c>
    </row>
    <row r="29" spans="2:30" ht="15" thickBot="1" x14ac:dyDescent="0.4">
      <c r="B29" s="59"/>
      <c r="C29" s="170" t="str">
        <f>IF($A$2=1,A!$C$25,IF($A$2=2,A!$D$25,A!$E$25))</f>
        <v>äänivalta:</v>
      </c>
      <c r="D29" s="171"/>
      <c r="E29" s="172">
        <v>0</v>
      </c>
      <c r="F29" s="173"/>
      <c r="G29" s="174">
        <v>0</v>
      </c>
      <c r="H29" s="175"/>
      <c r="I29" s="61"/>
      <c r="J29" s="61"/>
      <c r="K29" s="61"/>
      <c r="L29" s="61"/>
      <c r="M29" s="62"/>
    </row>
    <row r="30" spans="2:30" x14ac:dyDescent="0.35">
      <c r="B30" s="59"/>
      <c r="C30" s="61"/>
      <c r="D30" s="61"/>
      <c r="E30" s="61"/>
      <c r="F30" s="61"/>
      <c r="G30" s="61"/>
      <c r="H30" s="61"/>
      <c r="I30" s="61"/>
      <c r="J30" s="61"/>
      <c r="K30" s="61"/>
      <c r="L30" s="61"/>
      <c r="M30" s="62"/>
    </row>
    <row r="31" spans="2:30" x14ac:dyDescent="0.35">
      <c r="B31" s="59"/>
      <c r="C31" s="61"/>
      <c r="D31" s="61"/>
      <c r="E31" s="61"/>
      <c r="F31" s="61"/>
      <c r="G31" s="61"/>
      <c r="H31" s="61"/>
      <c r="I31" s="61"/>
      <c r="J31" s="61"/>
      <c r="K31" s="61"/>
      <c r="L31" s="61"/>
      <c r="M31" s="62"/>
    </row>
    <row r="32" spans="2:30" ht="15" thickBot="1" x14ac:dyDescent="0.4">
      <c r="B32" s="59"/>
      <c r="C32" s="15">
        <v>1</v>
      </c>
      <c r="I32" s="61"/>
      <c r="J32" s="61"/>
      <c r="K32" s="61"/>
      <c r="L32" s="61"/>
      <c r="M32" s="62"/>
    </row>
    <row r="33" spans="2:31" x14ac:dyDescent="0.35">
      <c r="B33" s="59"/>
      <c r="C33" s="221" t="str">
        <f>IF($A$2=1,A!$C$28,IF($A$2=2,A!$D$28,A!$E$28))</f>
        <v>Välillinen edunsaaja omistaja - Yhteisö</v>
      </c>
      <c r="D33" s="222"/>
      <c r="E33" s="222"/>
      <c r="F33" s="223"/>
      <c r="G33" s="223"/>
      <c r="H33" s="224"/>
      <c r="I33" s="61"/>
      <c r="J33" s="61"/>
      <c r="K33" s="61"/>
      <c r="L33" s="61"/>
      <c r="M33" s="62"/>
    </row>
    <row r="34" spans="2:31" x14ac:dyDescent="0.35">
      <c r="B34" s="59"/>
      <c r="C34" s="255" t="str">
        <f>IF($A$2=1,A!$C$27,IF($A$2=2,A!$D$27,A!$E$27))</f>
        <v>rekisteröity nimi:</v>
      </c>
      <c r="D34" s="180"/>
      <c r="E34" s="193"/>
      <c r="F34" s="194"/>
      <c r="G34" s="194"/>
      <c r="H34" s="225"/>
      <c r="I34" s="61"/>
      <c r="J34" s="61"/>
      <c r="K34" s="61"/>
      <c r="L34" s="61"/>
      <c r="M34" s="62"/>
    </row>
    <row r="35" spans="2:31" ht="15" thickBot="1" x14ac:dyDescent="0.4">
      <c r="B35" s="59"/>
      <c r="C35" s="255" t="str">
        <f>IF($A$2=1,A!$C$30,IF($A$2=2,A!$D$30,A!$E$30))</f>
        <v>y-tunnus:</v>
      </c>
      <c r="D35" s="180"/>
      <c r="E35" s="193"/>
      <c r="F35" s="194"/>
      <c r="G35" s="194"/>
      <c r="H35" s="225"/>
      <c r="I35" s="61"/>
      <c r="J35" s="61" t="s">
        <v>114</v>
      </c>
      <c r="K35" s="61"/>
      <c r="L35" s="61"/>
      <c r="M35" s="62"/>
    </row>
    <row r="36" spans="2:31" x14ac:dyDescent="0.35">
      <c r="B36" s="59"/>
      <c r="C36" s="214"/>
      <c r="D36" s="185"/>
      <c r="E36" s="186" t="str">
        <f>IF($A$2=1,A!$C$22,IF($A$2=2,A!$D$22,A!$E$22))</f>
        <v>suora</v>
      </c>
      <c r="F36" s="185"/>
      <c r="G36" s="187" t="str">
        <f>IF($A$2=1,A!$C$23,IF($A$2=2,A!$D$23,A!$E$23))</f>
        <v>epäsuora yhteensä</v>
      </c>
      <c r="H36" s="250"/>
      <c r="I36" s="61"/>
      <c r="J36" s="61"/>
      <c r="K36" s="61"/>
      <c r="L36" s="61"/>
      <c r="M36" s="62"/>
      <c r="Z36" s="244" t="str">
        <f>IF($A$2=1,A!$C$31,IF($A$2=2,A!$D$31,A!$E$31))</f>
        <v>VÄHEMMISTÖOMISTAJAT YHTEENSÄ:</v>
      </c>
      <c r="AA36" s="245"/>
      <c r="AB36" s="245"/>
      <c r="AC36" s="246"/>
      <c r="AD36" s="246"/>
      <c r="AE36" s="247"/>
    </row>
    <row r="37" spans="2:31" x14ac:dyDescent="0.35">
      <c r="B37" s="59"/>
      <c r="C37" s="215" t="str">
        <f>IF($A$2=1,A!$C$24,IF($A$2=2,A!$D$24,A!$E$24))</f>
        <v>osakeomistus:</v>
      </c>
      <c r="D37" s="216"/>
      <c r="E37" s="166">
        <v>0</v>
      </c>
      <c r="F37" s="167"/>
      <c r="G37" s="168">
        <v>0</v>
      </c>
      <c r="H37" s="219"/>
      <c r="I37" s="61"/>
      <c r="J37" s="61"/>
      <c r="K37" s="61"/>
      <c r="L37" s="61"/>
      <c r="M37" s="62"/>
      <c r="Z37" s="184"/>
      <c r="AA37" s="185"/>
      <c r="AB37" s="186" t="str">
        <f>IF($A$2=1,A!$C$22,IF($A$2=2,A!$D$22,A!$E$22))</f>
        <v>suora</v>
      </c>
      <c r="AC37" s="185"/>
      <c r="AD37" s="187" t="str">
        <f>IF($A$2=1,A!$C$23,IF($A$2=2,A!$D$23,A!$E$23))</f>
        <v>epäsuora yhteensä</v>
      </c>
      <c r="AE37" s="188"/>
    </row>
    <row r="38" spans="2:31" ht="15" thickBot="1" x14ac:dyDescent="0.4">
      <c r="B38" s="59"/>
      <c r="C38" s="217" t="str">
        <f>IF($A$2=1,A!$C$25,IF($A$2=2,A!$D$25,A!$E$25))</f>
        <v>äänivalta:</v>
      </c>
      <c r="D38" s="218"/>
      <c r="E38" s="234">
        <v>0</v>
      </c>
      <c r="F38" s="235"/>
      <c r="G38" s="238">
        <v>0</v>
      </c>
      <c r="H38" s="239"/>
      <c r="I38" s="61"/>
      <c r="J38" s="61"/>
      <c r="K38" s="61"/>
      <c r="L38" s="61"/>
      <c r="M38" s="62"/>
      <c r="Z38" s="164" t="str">
        <f>IF($A$2=1,A!$C$24,IF($A$2=2,A!$D$24,A!$E$24))</f>
        <v>osakeomistus:</v>
      </c>
      <c r="AA38" s="165"/>
      <c r="AB38" s="166">
        <v>0.2</v>
      </c>
      <c r="AC38" s="167"/>
      <c r="AD38" s="168">
        <v>0.2</v>
      </c>
      <c r="AE38" s="169"/>
    </row>
    <row r="39" spans="2:31" ht="15" thickBot="1" x14ac:dyDescent="0.4">
      <c r="B39" s="59"/>
      <c r="C39" s="61"/>
      <c r="D39" s="61"/>
      <c r="E39" s="61"/>
      <c r="F39" s="61"/>
      <c r="G39" s="61"/>
      <c r="H39" s="61"/>
      <c r="I39" s="61"/>
      <c r="J39" s="61"/>
      <c r="K39" s="61"/>
      <c r="L39" s="61"/>
      <c r="M39" s="62"/>
      <c r="X39" s="11">
        <v>0.2</v>
      </c>
      <c r="Z39" s="170" t="str">
        <f>IF($A$2=1,A!$C$25,IF($A$2=2,A!$D$25,A!$E$25))</f>
        <v>äänivalta:</v>
      </c>
      <c r="AA39" s="171"/>
      <c r="AB39" s="172">
        <v>0.2</v>
      </c>
      <c r="AC39" s="173"/>
      <c r="AD39" s="174">
        <v>0.2</v>
      </c>
      <c r="AE39" s="175"/>
    </row>
    <row r="40" spans="2:31" ht="15" thickBot="1" x14ac:dyDescent="0.4">
      <c r="B40" s="59"/>
      <c r="C40" s="61"/>
      <c r="D40" s="61"/>
      <c r="E40" s="61"/>
      <c r="F40" s="61"/>
      <c r="G40" s="61"/>
      <c r="H40" s="61"/>
      <c r="I40" s="61"/>
      <c r="J40" s="61"/>
      <c r="K40" s="61"/>
      <c r="L40" s="61"/>
      <c r="M40" s="62"/>
    </row>
    <row r="41" spans="2:31" ht="18.5" x14ac:dyDescent="0.45">
      <c r="B41" s="59"/>
      <c r="C41" s="202" t="str">
        <f>IF($A$2=1,A!$C$29,IF($A$2=2,A!$D$29,A!$E$29))</f>
        <v>HAKIJAYRITYS</v>
      </c>
      <c r="D41" s="203"/>
      <c r="E41" s="203"/>
      <c r="F41" s="203"/>
      <c r="G41" s="203"/>
      <c r="H41" s="204"/>
      <c r="I41" s="61"/>
      <c r="J41" s="61"/>
      <c r="K41" s="61"/>
      <c r="L41" s="61"/>
      <c r="M41" s="62"/>
      <c r="Q41" s="202" t="str">
        <f>IF($A$2=1,A!$C$29,IF($A$2=2,A!$D$29,A!$E$29))</f>
        <v>HAKIJAYRITYS</v>
      </c>
      <c r="R41" s="203"/>
      <c r="S41" s="203"/>
      <c r="T41" s="203"/>
      <c r="U41" s="203"/>
      <c r="V41" s="204"/>
    </row>
    <row r="42" spans="2:31" x14ac:dyDescent="0.35">
      <c r="B42" s="59"/>
      <c r="C42" s="179" t="str">
        <f>IF($A$2=1,A!$C$27,IF($A$2=2,A!$D$27,A!$E$27))</f>
        <v>rekisteröity nimi:</v>
      </c>
      <c r="D42" s="180"/>
      <c r="E42" s="193"/>
      <c r="F42" s="194"/>
      <c r="G42" s="194"/>
      <c r="H42" s="195"/>
      <c r="I42" s="61"/>
      <c r="J42" s="61"/>
      <c r="K42" s="61"/>
      <c r="L42" s="61"/>
      <c r="M42" s="62"/>
      <c r="Q42" s="179" t="str">
        <f>IF($A$2=1,A!$C$27,IF($A$2=2,A!$D$27,A!$E$27))</f>
        <v>rekisteröity nimi:</v>
      </c>
      <c r="R42" s="180"/>
      <c r="S42" s="193"/>
      <c r="T42" s="194"/>
      <c r="U42" s="194"/>
      <c r="V42" s="195"/>
    </row>
    <row r="43" spans="2:31" ht="15" thickBot="1" x14ac:dyDescent="0.4">
      <c r="B43" s="59"/>
      <c r="C43" s="205" t="str">
        <f>IF($A$2=1,A!$C$30,IF($A$2=2,A!$D$30,A!$E$30))</f>
        <v>y-tunnus:</v>
      </c>
      <c r="D43" s="206"/>
      <c r="E43" s="210"/>
      <c r="F43" s="211"/>
      <c r="G43" s="211"/>
      <c r="H43" s="212"/>
      <c r="I43" s="61"/>
      <c r="J43" s="61"/>
      <c r="K43" s="61"/>
      <c r="L43" s="61"/>
      <c r="M43" s="62"/>
      <c r="Q43" s="205" t="str">
        <f>IF($A$2=1,A!$C$30,IF($A$2=2,A!$D$30,A!$E$30))</f>
        <v>y-tunnus:</v>
      </c>
      <c r="R43" s="206"/>
      <c r="S43" s="210"/>
      <c r="T43" s="211"/>
      <c r="U43" s="211"/>
      <c r="V43" s="212"/>
    </row>
    <row r="44" spans="2:31" x14ac:dyDescent="0.35">
      <c r="B44" s="59"/>
      <c r="C44" s="61"/>
      <c r="D44" s="61"/>
      <c r="E44" s="61"/>
      <c r="F44" s="61"/>
      <c r="G44" s="61"/>
      <c r="H44" s="61"/>
      <c r="I44" s="61"/>
      <c r="J44" s="61"/>
      <c r="K44" s="61"/>
      <c r="L44" s="61"/>
      <c r="M44" s="62"/>
    </row>
    <row r="45" spans="2:31" ht="15" thickBot="1" x14ac:dyDescent="0.4">
      <c r="B45" s="59"/>
      <c r="C45" s="61"/>
      <c r="D45" s="61"/>
      <c r="E45" s="61"/>
      <c r="F45" s="61"/>
      <c r="G45" s="61"/>
      <c r="H45" s="61"/>
      <c r="I45" s="61"/>
      <c r="J45" s="61"/>
      <c r="K45" s="61"/>
      <c r="L45" s="61"/>
      <c r="M45" s="62"/>
    </row>
    <row r="46" spans="2:31" x14ac:dyDescent="0.35">
      <c r="B46" s="59"/>
      <c r="C46" s="244" t="str">
        <f>IF($A$2=1,A!$C$31,IF($A$2=2,A!$D$31,A!$E$31))</f>
        <v>VÄHEMMISTÖOMISTAJAT YHTEENSÄ:</v>
      </c>
      <c r="D46" s="245"/>
      <c r="E46" s="245"/>
      <c r="F46" s="246"/>
      <c r="G46" s="246"/>
      <c r="H46" s="247"/>
      <c r="I46" s="61"/>
      <c r="J46" s="61"/>
      <c r="K46" s="61"/>
      <c r="L46" s="61"/>
      <c r="M46" s="62"/>
    </row>
    <row r="47" spans="2:31" x14ac:dyDescent="0.35">
      <c r="B47" s="59"/>
      <c r="C47" s="184"/>
      <c r="D47" s="185"/>
      <c r="E47" s="186" t="str">
        <f>IF($A$2=1,A!$C$22,IF($A$2=2,A!$D$22,A!$E$22))</f>
        <v>suora</v>
      </c>
      <c r="F47" s="185"/>
      <c r="G47" s="187" t="str">
        <f>IF($A$2=1,A!$C$23,IF($A$2=2,A!$D$23,A!$E$23))</f>
        <v>epäsuora yhteensä</v>
      </c>
      <c r="H47" s="188"/>
      <c r="I47" s="61"/>
      <c r="J47" s="61"/>
      <c r="K47" s="61"/>
      <c r="L47" s="61"/>
      <c r="M47" s="62"/>
      <c r="S47" s="11"/>
    </row>
    <row r="48" spans="2:31" ht="15" thickBot="1" x14ac:dyDescent="0.4">
      <c r="B48" s="59"/>
      <c r="C48" s="164" t="str">
        <f>IF($A$2=1,A!$C$24,IF($A$2=2,A!$D$24,A!$E$24))</f>
        <v>osakeomistus:</v>
      </c>
      <c r="D48" s="165"/>
      <c r="E48" s="166">
        <v>0</v>
      </c>
      <c r="F48" s="167"/>
      <c r="G48" s="168">
        <v>0</v>
      </c>
      <c r="H48" s="169"/>
      <c r="I48" s="61"/>
      <c r="J48" s="61" t="s">
        <v>17</v>
      </c>
      <c r="K48" s="61"/>
      <c r="L48" s="61"/>
      <c r="M48" s="62"/>
      <c r="R48" s="7">
        <v>1</v>
      </c>
      <c r="AA48" s="15">
        <v>0.3</v>
      </c>
    </row>
    <row r="49" spans="2:32" ht="19" thickBot="1" x14ac:dyDescent="0.5">
      <c r="B49" s="59"/>
      <c r="C49" s="170" t="str">
        <f>IF($A$2=1,A!$C$25,IF($A$2=2,A!$D$25,A!$E$25))</f>
        <v>äänivalta:</v>
      </c>
      <c r="D49" s="171"/>
      <c r="E49" s="172">
        <v>0</v>
      </c>
      <c r="F49" s="173"/>
      <c r="G49" s="174">
        <v>0</v>
      </c>
      <c r="H49" s="175"/>
      <c r="I49" s="61"/>
      <c r="J49" s="61"/>
      <c r="K49" s="61"/>
      <c r="L49" s="61"/>
      <c r="M49" s="62"/>
      <c r="Q49" s="11"/>
      <c r="R49" s="229" t="str">
        <f>IF($A$2=1,A!$C$33,IF($A$2=2,A!$D$33,A!$E$33))</f>
        <v>TYTÄRYRITYS &gt;50%</v>
      </c>
      <c r="S49" s="230"/>
      <c r="T49" s="230"/>
      <c r="U49" s="230"/>
      <c r="V49" s="230"/>
      <c r="W49" s="231"/>
      <c r="AA49" s="226" t="str">
        <f>IF($A$2=1,A!$C$34,IF($A$2=2,A!$D$34,A!$E$34))</f>
        <v>OSAKKUUSYRITYS 25-50%</v>
      </c>
      <c r="AB49" s="227"/>
      <c r="AC49" s="227"/>
      <c r="AD49" s="227"/>
      <c r="AE49" s="227"/>
      <c r="AF49" s="228"/>
    </row>
    <row r="50" spans="2:32" x14ac:dyDescent="0.35">
      <c r="B50" s="59"/>
      <c r="C50" s="61"/>
      <c r="D50" s="61"/>
      <c r="E50" s="61"/>
      <c r="F50" s="61"/>
      <c r="G50" s="61"/>
      <c r="H50" s="61"/>
      <c r="I50" s="61"/>
      <c r="J50" s="61"/>
      <c r="K50" s="61"/>
      <c r="L50" s="61"/>
      <c r="M50" s="62"/>
      <c r="R50" s="179" t="str">
        <f>IF($A$2=1,A!$C$27,IF($A$2=2,A!$D$27,A!$E$27))</f>
        <v>rekisteröity nimi:</v>
      </c>
      <c r="S50" s="180"/>
      <c r="T50" s="193"/>
      <c r="U50" s="194"/>
      <c r="V50" s="194"/>
      <c r="W50" s="195"/>
      <c r="AA50" s="179" t="str">
        <f>IF($A$2=1,A!$C$27,IF($A$2=2,A!$D$27,A!$E$27))</f>
        <v>rekisteröity nimi:</v>
      </c>
      <c r="AB50" s="180"/>
      <c r="AC50" s="193"/>
      <c r="AD50" s="194"/>
      <c r="AE50" s="194"/>
      <c r="AF50" s="195"/>
    </row>
    <row r="51" spans="2:32" ht="15" thickBot="1" x14ac:dyDescent="0.4">
      <c r="B51" s="59"/>
      <c r="C51" s="61"/>
      <c r="D51" s="61"/>
      <c r="E51" s="61"/>
      <c r="F51" s="61"/>
      <c r="G51" s="61"/>
      <c r="H51" s="61"/>
      <c r="I51" s="61"/>
      <c r="J51" s="61"/>
      <c r="K51" s="61"/>
      <c r="L51" s="61"/>
      <c r="M51" s="62"/>
      <c r="R51" s="205" t="str">
        <f>IF($A$2=1,A!$C$30,IF($A$2=2,A!$D$30,A!$E$30))</f>
        <v>y-tunnus:</v>
      </c>
      <c r="S51" s="206"/>
      <c r="T51" s="210"/>
      <c r="U51" s="211"/>
      <c r="V51" s="211"/>
      <c r="W51" s="212"/>
      <c r="AA51" s="205" t="str">
        <f>IF($A$2=1,A!$C$30,IF($A$2=2,A!$D$30,A!$E$30))</f>
        <v>y-tunnus:</v>
      </c>
      <c r="AB51" s="206"/>
      <c r="AC51" s="210"/>
      <c r="AD51" s="211"/>
      <c r="AE51" s="211"/>
      <c r="AF51" s="212"/>
    </row>
    <row r="52" spans="2:32" x14ac:dyDescent="0.35">
      <c r="B52" s="59"/>
      <c r="C52" s="61"/>
      <c r="D52" s="61"/>
      <c r="E52" s="61"/>
      <c r="F52" s="61"/>
      <c r="G52" s="61"/>
      <c r="H52" s="61"/>
      <c r="I52" s="61"/>
      <c r="J52" s="61"/>
      <c r="K52" s="61"/>
      <c r="L52" s="61"/>
      <c r="M52" s="62"/>
    </row>
    <row r="53" spans="2:32" x14ac:dyDescent="0.35">
      <c r="B53" s="59"/>
      <c r="C53" s="61"/>
      <c r="D53" s="61"/>
      <c r="E53" s="61"/>
      <c r="F53" s="61"/>
      <c r="G53" s="61"/>
      <c r="H53" s="61"/>
      <c r="I53" s="61"/>
      <c r="J53" s="61"/>
      <c r="K53" s="61"/>
      <c r="L53" s="61"/>
      <c r="M53" s="62"/>
    </row>
    <row r="54" spans="2:32" ht="15" thickBot="1" x14ac:dyDescent="0.4">
      <c r="B54" s="59"/>
      <c r="C54" s="61"/>
      <c r="D54" s="61"/>
      <c r="E54" s="61"/>
      <c r="F54" s="61"/>
      <c r="G54" s="61"/>
      <c r="H54" s="61"/>
      <c r="I54" s="61"/>
      <c r="J54" s="61"/>
      <c r="K54" s="61"/>
      <c r="L54" s="61"/>
      <c r="M54" s="62"/>
      <c r="Q54" s="11"/>
      <c r="R54" s="7">
        <v>0.7</v>
      </c>
      <c r="S54" s="11"/>
    </row>
    <row r="55" spans="2:32" ht="18.5" x14ac:dyDescent="0.45">
      <c r="B55" s="59"/>
      <c r="C55" s="61"/>
      <c r="D55" s="61"/>
      <c r="E55" s="61"/>
      <c r="F55" s="61"/>
      <c r="G55" s="61"/>
      <c r="H55" s="61"/>
      <c r="I55" s="61"/>
      <c r="J55" s="61"/>
      <c r="K55" s="61"/>
      <c r="L55" s="61"/>
      <c r="M55" s="62"/>
      <c r="R55" s="229" t="str">
        <f>IF($A$2=1,A!$C$33,IF($A$2=2,A!$D$33,A!$E$33))</f>
        <v>TYTÄRYRITYS &gt;50%</v>
      </c>
      <c r="S55" s="230"/>
      <c r="T55" s="230"/>
      <c r="U55" s="230"/>
      <c r="V55" s="230"/>
      <c r="W55" s="231"/>
    </row>
    <row r="56" spans="2:32" x14ac:dyDescent="0.35">
      <c r="B56" s="59"/>
      <c r="C56" s="61"/>
      <c r="D56" s="61"/>
      <c r="E56" s="61"/>
      <c r="F56" s="61"/>
      <c r="G56" s="61"/>
      <c r="H56" s="61"/>
      <c r="I56" s="61"/>
      <c r="J56" s="61"/>
      <c r="K56" s="61"/>
      <c r="L56" s="61"/>
      <c r="M56" s="62"/>
      <c r="R56" s="179" t="str">
        <f>IF($A$2=1,A!$C$27,IF($A$2=2,A!$D$27,A!$E$27))</f>
        <v>rekisteröity nimi:</v>
      </c>
      <c r="S56" s="180"/>
      <c r="T56" s="193"/>
      <c r="U56" s="194"/>
      <c r="V56" s="194"/>
      <c r="W56" s="195"/>
    </row>
    <row r="57" spans="2:32" ht="15" thickBot="1" x14ac:dyDescent="0.4">
      <c r="B57" s="59"/>
      <c r="C57" s="61"/>
      <c r="D57" s="61"/>
      <c r="E57" s="61"/>
      <c r="F57" s="61"/>
      <c r="G57" s="61"/>
      <c r="H57" s="61"/>
      <c r="I57" s="61"/>
      <c r="J57" s="61"/>
      <c r="K57" s="61"/>
      <c r="L57" s="61"/>
      <c r="M57" s="62"/>
      <c r="R57" s="205" t="str">
        <f>IF($A$2=1,A!$C$30,IF($A$2=2,A!$D$30,A!$E$30))</f>
        <v>y-tunnus:</v>
      </c>
      <c r="S57" s="206"/>
      <c r="T57" s="210"/>
      <c r="U57" s="211"/>
      <c r="V57" s="211"/>
      <c r="W57" s="212"/>
    </row>
    <row r="58" spans="2:32" x14ac:dyDescent="0.35">
      <c r="B58" s="59"/>
      <c r="C58" s="61"/>
      <c r="D58" s="61"/>
      <c r="E58" s="61"/>
      <c r="F58" s="61"/>
      <c r="G58" s="61"/>
      <c r="H58" s="61"/>
      <c r="I58" s="61"/>
      <c r="J58" s="61"/>
      <c r="K58" s="61"/>
      <c r="L58" s="61"/>
      <c r="M58" s="62"/>
    </row>
    <row r="59" spans="2:32" x14ac:dyDescent="0.35">
      <c r="B59" s="59"/>
      <c r="C59" s="61" t="str">
        <f>IF($A$2=1,A!$C$32,IF($A$2=2,A!$D$32,A!$E$32))</f>
        <v>Ohje: kopio ja liitä viimeisenä.</v>
      </c>
      <c r="D59" s="61"/>
      <c r="E59" s="61"/>
      <c r="F59" s="61"/>
      <c r="G59" s="61"/>
      <c r="H59" s="61"/>
      <c r="I59" s="61"/>
      <c r="J59" s="61"/>
      <c r="K59" s="61"/>
      <c r="L59" s="61"/>
      <c r="M59" s="62"/>
    </row>
    <row r="60" spans="2:32" x14ac:dyDescent="0.35">
      <c r="B60" s="59"/>
      <c r="C60" s="61"/>
      <c r="D60" s="61"/>
      <c r="E60" s="61"/>
      <c r="F60" s="61"/>
      <c r="G60" s="61"/>
      <c r="H60" s="61"/>
      <c r="I60" s="61"/>
      <c r="J60" s="61"/>
      <c r="K60" s="61"/>
      <c r="L60" s="61"/>
      <c r="M60" s="62"/>
    </row>
    <row r="61" spans="2:32" x14ac:dyDescent="0.35">
      <c r="B61" s="59"/>
      <c r="C61" s="61"/>
      <c r="D61" s="61"/>
      <c r="E61" s="61"/>
      <c r="F61" s="61"/>
      <c r="G61" s="61"/>
      <c r="H61" s="61"/>
      <c r="I61" s="61"/>
      <c r="J61" s="61"/>
      <c r="K61" s="61"/>
      <c r="L61" s="61"/>
      <c r="M61" s="62"/>
    </row>
    <row r="62" spans="2:32" ht="15" thickBot="1" x14ac:dyDescent="0.4">
      <c r="B62" s="59"/>
      <c r="C62" s="15">
        <v>1</v>
      </c>
      <c r="I62" s="61"/>
      <c r="J62" s="61"/>
      <c r="K62" s="61"/>
      <c r="L62" s="61"/>
      <c r="M62" s="62"/>
    </row>
    <row r="63" spans="2:32" ht="18.5" x14ac:dyDescent="0.45">
      <c r="B63" s="59"/>
      <c r="C63" s="229" t="str">
        <f>IF($A$2=1,A!$C$33,IF($A$2=2,A!$D$33,A!$E$33))</f>
        <v>TYTÄRYRITYS &gt;50%</v>
      </c>
      <c r="D63" s="230"/>
      <c r="E63" s="230"/>
      <c r="F63" s="230"/>
      <c r="G63" s="230"/>
      <c r="H63" s="231"/>
      <c r="I63" s="61"/>
      <c r="J63" s="61"/>
      <c r="K63" s="61"/>
      <c r="L63" s="61"/>
      <c r="M63" s="62"/>
    </row>
    <row r="64" spans="2:32" x14ac:dyDescent="0.35">
      <c r="B64" s="59"/>
      <c r="C64" s="179" t="str">
        <f>IF($A$2=1,A!$C$27,IF($A$2=2,A!$D$27,A!$E$27))</f>
        <v>rekisteröity nimi:</v>
      </c>
      <c r="D64" s="180"/>
      <c r="E64" s="193"/>
      <c r="F64" s="194"/>
      <c r="G64" s="194"/>
      <c r="H64" s="195"/>
      <c r="I64" s="61"/>
      <c r="J64" s="61"/>
      <c r="K64" s="61"/>
      <c r="L64" s="61"/>
      <c r="M64" s="62"/>
    </row>
    <row r="65" spans="2:13" ht="15" thickBot="1" x14ac:dyDescent="0.4">
      <c r="B65" s="59"/>
      <c r="C65" s="205" t="str">
        <f>IF($A$2=1,A!$C$30,IF($A$2=2,A!$D$30,A!$E$30))</f>
        <v>y-tunnus:</v>
      </c>
      <c r="D65" s="206"/>
      <c r="E65" s="210"/>
      <c r="F65" s="211"/>
      <c r="G65" s="211"/>
      <c r="H65" s="212"/>
      <c r="I65" s="61"/>
      <c r="J65" s="61"/>
      <c r="K65" s="61"/>
      <c r="L65" s="61"/>
      <c r="M65" s="62"/>
    </row>
    <row r="66" spans="2:13" x14ac:dyDescent="0.35">
      <c r="B66" s="59"/>
      <c r="C66" s="61"/>
      <c r="D66" s="61"/>
      <c r="E66" s="61"/>
      <c r="F66" s="61"/>
      <c r="G66" s="61"/>
      <c r="H66" s="61"/>
      <c r="I66" s="61"/>
      <c r="J66" s="61"/>
      <c r="K66" s="61"/>
      <c r="L66" s="61"/>
      <c r="M66" s="62"/>
    </row>
    <row r="67" spans="2:13" x14ac:dyDescent="0.35">
      <c r="B67" s="59"/>
      <c r="C67" s="61"/>
      <c r="D67" s="61"/>
      <c r="E67" s="61"/>
      <c r="F67" s="61"/>
      <c r="G67" s="61"/>
      <c r="H67" s="61"/>
      <c r="I67" s="61"/>
      <c r="J67" s="61"/>
      <c r="K67" s="61"/>
      <c r="L67" s="61"/>
      <c r="M67" s="62"/>
    </row>
    <row r="68" spans="2:13" ht="15" thickBot="1" x14ac:dyDescent="0.4">
      <c r="B68" s="59"/>
      <c r="C68" s="15">
        <v>0.3</v>
      </c>
      <c r="I68" s="61"/>
      <c r="J68" s="61"/>
      <c r="K68" s="61"/>
      <c r="L68" s="61"/>
      <c r="M68" s="62"/>
    </row>
    <row r="69" spans="2:13" ht="18.5" x14ac:dyDescent="0.45">
      <c r="B69" s="59"/>
      <c r="C69" s="226" t="str">
        <f>IF($A$2=1,A!$C$34,IF($A$2=2,A!$D$34,A!$E$34))</f>
        <v>OSAKKUUSYRITYS 25-50%</v>
      </c>
      <c r="D69" s="227"/>
      <c r="E69" s="227"/>
      <c r="F69" s="227"/>
      <c r="G69" s="227"/>
      <c r="H69" s="228"/>
      <c r="I69" s="61"/>
      <c r="J69" s="61"/>
      <c r="K69" s="61"/>
      <c r="L69" s="61"/>
      <c r="M69" s="62"/>
    </row>
    <row r="70" spans="2:13" x14ac:dyDescent="0.35">
      <c r="B70" s="59"/>
      <c r="C70" s="179" t="str">
        <f>IF($A$2=1,A!$C$27,IF($A$2=2,A!$D$27,A!$E$27))</f>
        <v>rekisteröity nimi:</v>
      </c>
      <c r="D70" s="180"/>
      <c r="E70" s="193"/>
      <c r="F70" s="194"/>
      <c r="G70" s="194"/>
      <c r="H70" s="195"/>
      <c r="I70" s="61"/>
      <c r="J70" s="61"/>
      <c r="K70" s="61"/>
      <c r="L70" s="61"/>
      <c r="M70" s="62"/>
    </row>
    <row r="71" spans="2:13" ht="15" thickBot="1" x14ac:dyDescent="0.4">
      <c r="B71" s="59"/>
      <c r="C71" s="205" t="str">
        <f>IF($A$2=1,A!$C$30,IF($A$2=2,A!$D$30,A!$E$30))</f>
        <v>y-tunnus:</v>
      </c>
      <c r="D71" s="206"/>
      <c r="E71" s="210"/>
      <c r="F71" s="211"/>
      <c r="G71" s="211"/>
      <c r="H71" s="212"/>
      <c r="I71" s="61"/>
      <c r="J71" s="61"/>
      <c r="K71" s="61"/>
      <c r="L71" s="61"/>
      <c r="M71" s="62"/>
    </row>
    <row r="72" spans="2:13" x14ac:dyDescent="0.35">
      <c r="B72" s="59"/>
      <c r="C72" s="61" t="str">
        <f>IF($A$2=1,A!$C$35,IF($A$2=2,A!$D$35,A!$E$35))</f>
        <v>osakkuusyritys = omistusyhteysyritys tyttärenä</v>
      </c>
      <c r="D72" s="61"/>
      <c r="E72" s="61"/>
      <c r="F72" s="61"/>
      <c r="G72" s="61"/>
      <c r="H72" s="61"/>
      <c r="I72" s="61"/>
      <c r="J72" s="61"/>
      <c r="K72" s="61"/>
      <c r="L72" s="61"/>
      <c r="M72" s="62"/>
    </row>
    <row r="73" spans="2:13" x14ac:dyDescent="0.35">
      <c r="B73" s="59"/>
      <c r="C73" s="61"/>
      <c r="D73" s="61"/>
      <c r="E73" s="61"/>
      <c r="F73" s="61"/>
      <c r="G73" s="61"/>
      <c r="H73" s="61"/>
      <c r="I73" s="61"/>
      <c r="J73" s="61"/>
      <c r="K73" s="61"/>
      <c r="L73" s="61"/>
      <c r="M73" s="62"/>
    </row>
    <row r="74" spans="2:13" ht="15.5" x14ac:dyDescent="0.35">
      <c r="B74" s="59"/>
      <c r="C74" s="77" t="str">
        <f>IF($A$2=1,A!$C$36,IF($A$2=2,A!$D$36,A!$E$36))</f>
        <v xml:space="preserve">Muotoilujen tyhjennys moduli - kopioi ja liitä </v>
      </c>
      <c r="D74" s="61"/>
      <c r="E74" s="61"/>
      <c r="F74" s="61"/>
      <c r="G74" s="61"/>
      <c r="H74" s="61"/>
      <c r="I74" s="61"/>
      <c r="J74" s="61"/>
      <c r="K74" s="61"/>
      <c r="L74" s="61"/>
      <c r="M74" s="62"/>
    </row>
    <row r="75" spans="2:13" x14ac:dyDescent="0.35">
      <c r="B75" s="59"/>
      <c r="I75" s="61"/>
      <c r="J75" s="61"/>
      <c r="K75" s="61"/>
      <c r="L75" s="61"/>
      <c r="M75" s="62"/>
    </row>
    <row r="76" spans="2:13" x14ac:dyDescent="0.35">
      <c r="B76" s="59"/>
      <c r="I76" s="61"/>
      <c r="J76" s="61"/>
      <c r="K76" s="61"/>
      <c r="L76" s="61"/>
      <c r="M76" s="62"/>
    </row>
    <row r="77" spans="2:13" x14ac:dyDescent="0.35">
      <c r="B77" s="59"/>
      <c r="I77" s="61"/>
      <c r="J77" s="61"/>
      <c r="K77" s="61"/>
      <c r="L77" s="61"/>
      <c r="M77" s="62"/>
    </row>
    <row r="78" spans="2:13" x14ac:dyDescent="0.35">
      <c r="B78" s="59"/>
      <c r="I78" s="61"/>
      <c r="J78" s="61"/>
      <c r="K78" s="61"/>
      <c r="L78" s="61"/>
      <c r="M78" s="62"/>
    </row>
    <row r="79" spans="2:13" x14ac:dyDescent="0.35">
      <c r="B79" s="59"/>
      <c r="I79" s="61"/>
      <c r="J79" s="61"/>
      <c r="K79" s="61"/>
      <c r="L79" s="61"/>
      <c r="M79" s="62"/>
    </row>
    <row r="80" spans="2:13" x14ac:dyDescent="0.35">
      <c r="B80" s="59"/>
      <c r="I80" s="61"/>
      <c r="J80" s="61"/>
      <c r="K80" s="61"/>
      <c r="L80" s="61"/>
      <c r="M80" s="62"/>
    </row>
    <row r="81" spans="2:13" x14ac:dyDescent="0.35">
      <c r="B81" s="59"/>
      <c r="I81" s="61"/>
      <c r="J81" s="61"/>
      <c r="K81" s="61"/>
      <c r="L81" s="61"/>
      <c r="M81" s="62"/>
    </row>
    <row r="82" spans="2:13" x14ac:dyDescent="0.35">
      <c r="B82" s="59"/>
      <c r="C82" s="61"/>
      <c r="D82" s="61"/>
      <c r="E82" s="61"/>
      <c r="F82" s="61"/>
      <c r="G82" s="61"/>
      <c r="H82" s="61"/>
      <c r="I82" s="61"/>
      <c r="J82" s="61"/>
      <c r="K82" s="61"/>
      <c r="L82" s="61"/>
      <c r="M82" s="62"/>
    </row>
    <row r="83" spans="2:13" x14ac:dyDescent="0.35">
      <c r="B83" s="63"/>
      <c r="C83" s="64"/>
      <c r="D83" s="64"/>
      <c r="E83" s="64"/>
      <c r="F83" s="64"/>
      <c r="G83" s="64"/>
      <c r="H83" s="64"/>
      <c r="I83" s="64"/>
      <c r="J83" s="64"/>
      <c r="K83" s="64"/>
      <c r="L83" s="64"/>
      <c r="M83" s="65"/>
    </row>
    <row r="86" spans="2:13" ht="21" x14ac:dyDescent="0.5">
      <c r="C86" s="19" t="str">
        <f>C15</f>
        <v>Katso rakenne-esimerkit alla riveillä 100, 130 ja 190</v>
      </c>
    </row>
    <row r="100" spans="2:31" ht="33.5" x14ac:dyDescent="0.75">
      <c r="B100" s="16" t="str">
        <f>IF($A$2=1,A!$C$37,IF($A$2=2,A!$D$37,A!$E$37))</f>
        <v>Esimerkki 1</v>
      </c>
    </row>
    <row r="101" spans="2:31" ht="15.75" customHeight="1" thickBot="1" x14ac:dyDescent="0.4">
      <c r="B101" s="146"/>
      <c r="C101" s="146"/>
      <c r="D101" s="146"/>
      <c r="E101" s="146"/>
      <c r="F101" s="146"/>
      <c r="G101" s="146"/>
      <c r="H101" s="146"/>
      <c r="I101" s="146"/>
      <c r="J101" s="146"/>
      <c r="K101" s="146"/>
      <c r="L101" s="146"/>
      <c r="M101" s="146"/>
    </row>
    <row r="102" spans="2:31" ht="15" customHeight="1" x14ac:dyDescent="0.35">
      <c r="B102" s="271" t="str">
        <f>IF($A$2=1,A!$C$38,IF($A$2=2,A!$D$38,A!$E$38))</f>
        <v>Pieni henkilöomisteinen konserni</v>
      </c>
      <c r="C102" s="271"/>
      <c r="D102" s="271"/>
      <c r="E102" s="271"/>
      <c r="F102" s="271"/>
      <c r="G102" s="271"/>
      <c r="H102" s="271"/>
      <c r="I102" s="271"/>
      <c r="J102" s="271"/>
      <c r="K102" s="271"/>
      <c r="L102" s="271"/>
      <c r="M102" s="271"/>
      <c r="R102" s="176" t="str">
        <f>IF($A$2=1,A!$C$20,IF($A$2=2,A!$D$20,A!$E$20))</f>
        <v>Ylin edunsaaja omistaja - Henkilö</v>
      </c>
      <c r="S102" s="177"/>
      <c r="T102" s="177"/>
      <c r="U102" s="177"/>
      <c r="V102" s="177"/>
      <c r="W102" s="178"/>
      <c r="Z102" s="176" t="str">
        <f>IF($A$2=1,A!$C$20,IF($A$2=2,A!$D$20,A!$E$20))</f>
        <v>Ylin edunsaaja omistaja - Henkilö</v>
      </c>
      <c r="AA102" s="177"/>
      <c r="AB102" s="177"/>
      <c r="AC102" s="177"/>
      <c r="AD102" s="177"/>
      <c r="AE102" s="178"/>
    </row>
    <row r="103" spans="2:31" ht="15" customHeight="1" x14ac:dyDescent="0.35">
      <c r="B103" s="271"/>
      <c r="C103" s="271"/>
      <c r="D103" s="271"/>
      <c r="E103" s="271"/>
      <c r="F103" s="271"/>
      <c r="G103" s="271"/>
      <c r="H103" s="271"/>
      <c r="I103" s="271"/>
      <c r="J103" s="271"/>
      <c r="K103" s="271"/>
      <c r="L103" s="271"/>
      <c r="M103" s="271"/>
      <c r="R103" s="179" t="str">
        <f>IF($A$2=1,A!$C$21,IF($A$2=2,A!$D$21,A!$E$21))</f>
        <v>Koko nimi:</v>
      </c>
      <c r="S103" s="180"/>
      <c r="T103" s="181"/>
      <c r="U103" s="182"/>
      <c r="V103" s="182"/>
      <c r="W103" s="183"/>
      <c r="Z103" s="179" t="str">
        <f>IF($A$2=1,A!$C$21,IF($A$2=2,A!$D$21,A!$E$21))</f>
        <v>Koko nimi:</v>
      </c>
      <c r="AA103" s="180"/>
      <c r="AB103" s="181"/>
      <c r="AC103" s="182"/>
      <c r="AD103" s="182"/>
      <c r="AE103" s="183"/>
    </row>
    <row r="104" spans="2:31" x14ac:dyDescent="0.35">
      <c r="B104" s="271"/>
      <c r="C104" s="271"/>
      <c r="D104" s="271"/>
      <c r="E104" s="271"/>
      <c r="F104" s="271"/>
      <c r="G104" s="271"/>
      <c r="H104" s="271"/>
      <c r="I104" s="271"/>
      <c r="J104" s="271"/>
      <c r="K104" s="271"/>
      <c r="L104" s="271"/>
      <c r="M104" s="271"/>
      <c r="R104" s="184"/>
      <c r="S104" s="185"/>
      <c r="T104" s="186" t="str">
        <f>IF($A$2=1,A!$C$22,IF($A$2=2,A!$D$22,A!$E$22))</f>
        <v>suora</v>
      </c>
      <c r="U104" s="185"/>
      <c r="V104" s="187" t="str">
        <f>IF($A$2=1,A!$C$23,IF($A$2=2,A!$D$23,A!$E$23))</f>
        <v>epäsuora yhteensä</v>
      </c>
      <c r="W104" s="188"/>
      <c r="Z104" s="184"/>
      <c r="AA104" s="185"/>
      <c r="AB104" s="186" t="str">
        <f>IF($A$2=1,A!$C$22,IF($A$2=2,A!$D$22,A!$E$22))</f>
        <v>suora</v>
      </c>
      <c r="AC104" s="185"/>
      <c r="AD104" s="187" t="str">
        <f>IF($A$2=1,A!$C$23,IF($A$2=2,A!$D$23,A!$E$23))</f>
        <v>epäsuora yhteensä</v>
      </c>
      <c r="AE104" s="188"/>
    </row>
    <row r="105" spans="2:31" x14ac:dyDescent="0.35">
      <c r="R105" s="164" t="str">
        <f>IF($A$2=1,A!$C$24,IF($A$2=2,A!$D$24,A!$E$24))</f>
        <v>osakeomistus:</v>
      </c>
      <c r="S105" s="165"/>
      <c r="T105" s="166">
        <v>0.6</v>
      </c>
      <c r="U105" s="167"/>
      <c r="V105" s="168">
        <v>0.6</v>
      </c>
      <c r="W105" s="169"/>
      <c r="Z105" s="164" t="str">
        <f>IF($A$2=1,A!$C$24,IF($A$2=2,A!$D$24,A!$E$24))</f>
        <v>osakeomistus:</v>
      </c>
      <c r="AA105" s="165"/>
      <c r="AB105" s="166">
        <v>0.4</v>
      </c>
      <c r="AC105" s="167"/>
      <c r="AD105" s="168">
        <v>0.4</v>
      </c>
      <c r="AE105" s="169"/>
    </row>
    <row r="106" spans="2:31" ht="15" thickBot="1" x14ac:dyDescent="0.4">
      <c r="R106" s="170" t="str">
        <f>IF($A$2=1,A!$C$25,IF($A$2=2,A!$D$25,A!$E$25))</f>
        <v>äänivalta:</v>
      </c>
      <c r="S106" s="171"/>
      <c r="T106" s="172">
        <v>0.6</v>
      </c>
      <c r="U106" s="173"/>
      <c r="V106" s="174">
        <v>0.6</v>
      </c>
      <c r="W106" s="175"/>
      <c r="Z106" s="170" t="str">
        <f>IF($A$2=1,A!$C$25,IF($A$2=2,A!$D$25,A!$E$25))</f>
        <v>äänivalta:</v>
      </c>
      <c r="AA106" s="171"/>
      <c r="AB106" s="172">
        <v>0.4</v>
      </c>
      <c r="AC106" s="173"/>
      <c r="AD106" s="174">
        <v>0.4</v>
      </c>
      <c r="AE106" s="175"/>
    </row>
    <row r="109" spans="2:31" x14ac:dyDescent="0.35">
      <c r="T109" s="11">
        <v>0.6</v>
      </c>
    </row>
    <row r="111" spans="2:31" ht="15" thickBot="1" x14ac:dyDescent="0.4"/>
    <row r="112" spans="2:31" ht="18.5" x14ac:dyDescent="0.45">
      <c r="R112" s="202" t="str">
        <f>IF($A$2=1,A!$C$29,IF($A$2=2,A!$D$29,A!$E$29))</f>
        <v>HAKIJAYRITYS</v>
      </c>
      <c r="S112" s="203"/>
      <c r="T112" s="203"/>
      <c r="U112" s="203"/>
      <c r="V112" s="203"/>
      <c r="W112" s="204"/>
    </row>
    <row r="113" spans="18:24" x14ac:dyDescent="0.35">
      <c r="R113" s="179" t="str">
        <f>IF($A$2=1,A!$C$27,IF($A$2=2,A!$D$27,A!$E$27))</f>
        <v>rekisteröity nimi:</v>
      </c>
      <c r="S113" s="180"/>
      <c r="T113" s="181" t="s">
        <v>600</v>
      </c>
      <c r="U113" s="182"/>
      <c r="V113" s="182"/>
      <c r="W113" s="183"/>
    </row>
    <row r="114" spans="18:24" ht="15" thickBot="1" x14ac:dyDescent="0.4">
      <c r="R114" s="205" t="str">
        <f>IF($A$2=1,A!$C$30,IF($A$2=2,A!$D$30,A!$E$30))</f>
        <v>y-tunnus:</v>
      </c>
      <c r="S114" s="206"/>
      <c r="T114" s="207" t="s">
        <v>601</v>
      </c>
      <c r="U114" s="208"/>
      <c r="V114" s="208"/>
      <c r="W114" s="209"/>
    </row>
    <row r="119" spans="18:24" x14ac:dyDescent="0.35">
      <c r="S119" s="61"/>
      <c r="T119" s="61"/>
      <c r="U119" s="61"/>
      <c r="V119" s="61"/>
      <c r="W119" s="61"/>
      <c r="X119" s="61"/>
    </row>
    <row r="120" spans="18:24" ht="15" thickBot="1" x14ac:dyDescent="0.4">
      <c r="S120" s="15">
        <v>1</v>
      </c>
    </row>
    <row r="121" spans="18:24" ht="18.5" x14ac:dyDescent="0.45">
      <c r="S121" s="229" t="str">
        <f>IF($A$2=1,A!$C$33,IF($A$2=2,A!$D$33,A!$E$33))</f>
        <v>TYTÄRYRITYS &gt;50%</v>
      </c>
      <c r="T121" s="230"/>
      <c r="U121" s="230"/>
      <c r="V121" s="230"/>
      <c r="W121" s="230"/>
      <c r="X121" s="231"/>
    </row>
    <row r="122" spans="18:24" x14ac:dyDescent="0.35">
      <c r="S122" s="179" t="str">
        <f>IF($A$2=1,A!$C$27,IF($A$2=2,A!$D$27,A!$E$27))</f>
        <v>rekisteröity nimi:</v>
      </c>
      <c r="T122" s="180"/>
      <c r="U122" s="193" t="s">
        <v>602</v>
      </c>
      <c r="V122" s="194"/>
      <c r="W122" s="194"/>
      <c r="X122" s="195"/>
    </row>
    <row r="123" spans="18:24" ht="15" thickBot="1" x14ac:dyDescent="0.4">
      <c r="S123" s="205" t="str">
        <f>IF($A$2=1,A!$C$30,IF($A$2=2,A!$D$30,A!$E$30))</f>
        <v>y-tunnus:</v>
      </c>
      <c r="T123" s="206"/>
      <c r="U123" s="210" t="s">
        <v>603</v>
      </c>
      <c r="V123" s="211"/>
      <c r="W123" s="211"/>
      <c r="X123" s="212"/>
    </row>
    <row r="130" spans="1:31" ht="36" x14ac:dyDescent="0.8">
      <c r="A130" s="16"/>
      <c r="B130" s="76" t="str">
        <f>IF($A$2=1,A!$C$39,IF($A$2=2,A!$D$39,A!$E$39))</f>
        <v>Esimerkki 2</v>
      </c>
      <c r="C130" s="10"/>
    </row>
    <row r="132" spans="1:31" ht="15" thickBot="1" x14ac:dyDescent="0.4">
      <c r="B132" s="270" t="str">
        <f>IF($A$2=1,A!$C$40,IF($A$2=2,A!$D$40,A!$E$40))</f>
        <v>Konserni, jossa pääomistajalla sekä suoraa että epäsuoraa omistusta ja osakkuusyhtiö</v>
      </c>
      <c r="C132" s="270"/>
      <c r="D132" s="270"/>
      <c r="E132" s="270"/>
      <c r="F132" s="270"/>
      <c r="G132" s="270"/>
      <c r="H132" s="270"/>
      <c r="I132" s="270"/>
      <c r="J132" s="270"/>
      <c r="K132" s="270"/>
      <c r="L132" s="270"/>
      <c r="M132" s="270"/>
    </row>
    <row r="133" spans="1:31" x14ac:dyDescent="0.35">
      <c r="B133" s="270"/>
      <c r="C133" s="270"/>
      <c r="D133" s="270"/>
      <c r="E133" s="270"/>
      <c r="F133" s="270"/>
      <c r="G133" s="270"/>
      <c r="H133" s="270"/>
      <c r="I133" s="270"/>
      <c r="J133" s="270"/>
      <c r="K133" s="270"/>
      <c r="L133" s="270"/>
      <c r="M133" s="270"/>
      <c r="Q133" s="176" t="str">
        <f>IF($A$2=1,A!$C$20,IF($A$2=2,A!$D$20,A!$E$20))</f>
        <v>Ylin edunsaaja omistaja - Henkilö</v>
      </c>
      <c r="R133" s="177"/>
      <c r="S133" s="177"/>
      <c r="T133" s="177"/>
      <c r="U133" s="177"/>
      <c r="V133" s="178"/>
      <c r="Z133" s="176" t="str">
        <f>IF($A$2=1,A!$C$20,IF($A$2=2,A!$D$20,A!$E$20))</f>
        <v>Ylin edunsaaja omistaja - Henkilö</v>
      </c>
      <c r="AA133" s="177"/>
      <c r="AB133" s="177"/>
      <c r="AC133" s="177"/>
      <c r="AD133" s="177"/>
      <c r="AE133" s="178"/>
    </row>
    <row r="134" spans="1:31" x14ac:dyDescent="0.35">
      <c r="B134" s="270"/>
      <c r="C134" s="270"/>
      <c r="D134" s="270"/>
      <c r="E134" s="270"/>
      <c r="F134" s="270"/>
      <c r="G134" s="270"/>
      <c r="H134" s="270"/>
      <c r="I134" s="270"/>
      <c r="J134" s="270"/>
      <c r="K134" s="270"/>
      <c r="L134" s="270"/>
      <c r="M134" s="270"/>
      <c r="Q134" s="191" t="str">
        <f>IF($A$2=1,A!$C$21,IF($A$2=2,A!$D$21,A!$E$21))</f>
        <v>Koko nimi:</v>
      </c>
      <c r="R134" s="192"/>
      <c r="S134" s="193"/>
      <c r="T134" s="194"/>
      <c r="U134" s="194"/>
      <c r="V134" s="195"/>
      <c r="Z134" s="191" t="str">
        <f>IF($A$2=1,A!$C$21,IF($A$2=2,A!$D$21,A!$E$21))</f>
        <v>Koko nimi:</v>
      </c>
      <c r="AA134" s="192"/>
      <c r="AB134" s="193"/>
      <c r="AC134" s="194"/>
      <c r="AD134" s="194"/>
      <c r="AE134" s="195"/>
    </row>
    <row r="135" spans="1:31" x14ac:dyDescent="0.35">
      <c r="Q135" s="184"/>
      <c r="R135" s="185"/>
      <c r="S135" s="186" t="str">
        <f>IF($A$2=1,A!$C$22,IF($A$2=2,A!$D$22,A!$E$22))</f>
        <v>suora</v>
      </c>
      <c r="T135" s="185"/>
      <c r="U135" s="187" t="str">
        <f>IF($A$2=1,A!$C$23,IF($A$2=2,A!$D$23,A!$E$23))</f>
        <v>epäsuora yhteensä</v>
      </c>
      <c r="V135" s="188"/>
      <c r="Z135" s="184"/>
      <c r="AA135" s="185"/>
      <c r="AB135" s="186" t="str">
        <f>IF($A$2=1,A!$C$22,IF($A$2=2,A!$D$22,A!$E$22))</f>
        <v>suora</v>
      </c>
      <c r="AC135" s="185"/>
      <c r="AD135" s="187" t="str">
        <f>IF($A$2=1,A!$C$23,IF($A$2=2,A!$D$23,A!$E$23))</f>
        <v>epäsuora yhteensä</v>
      </c>
      <c r="AE135" s="188"/>
    </row>
    <row r="136" spans="1:31" x14ac:dyDescent="0.35">
      <c r="Q136" s="164" t="str">
        <f>IF($A$2=1,A!$C$24,IF($A$2=2,A!$D$24,A!$E$24))</f>
        <v>osakeomistus:</v>
      </c>
      <c r="R136" s="165"/>
      <c r="S136" s="166">
        <v>0.1</v>
      </c>
      <c r="T136" s="167"/>
      <c r="U136" s="168">
        <v>0.65</v>
      </c>
      <c r="V136" s="169"/>
      <c r="Z136" s="164" t="str">
        <f>IF($A$2=1,A!$C$24,IF($A$2=2,A!$D$24,A!$E$24))</f>
        <v>osakeomistus:</v>
      </c>
      <c r="AA136" s="165"/>
      <c r="AB136" s="166">
        <v>0.25</v>
      </c>
      <c r="AC136" s="167"/>
      <c r="AD136" s="168">
        <v>0.25</v>
      </c>
      <c r="AE136" s="169"/>
    </row>
    <row r="137" spans="1:31" ht="15" thickBot="1" x14ac:dyDescent="0.4">
      <c r="Q137" s="170" t="str">
        <f>IF($A$2=1,A!$C$25,IF($A$2=2,A!$D$25,A!$E$25))</f>
        <v>äänivalta:</v>
      </c>
      <c r="R137" s="171"/>
      <c r="S137" s="172">
        <v>0.1</v>
      </c>
      <c r="T137" s="173"/>
      <c r="U137" s="189">
        <v>0.65</v>
      </c>
      <c r="V137" s="190"/>
      <c r="Z137" s="170" t="str">
        <f>IF($A$2=1,A!$C$25,IF($A$2=2,A!$D$25,A!$E$25))</f>
        <v>äänivalta:</v>
      </c>
      <c r="AA137" s="171"/>
      <c r="AB137" s="172">
        <v>0.25</v>
      </c>
      <c r="AC137" s="173"/>
      <c r="AD137" s="189">
        <v>0.25</v>
      </c>
      <c r="AE137" s="190"/>
    </row>
    <row r="139" spans="1:31" x14ac:dyDescent="0.35">
      <c r="U139" s="13">
        <v>1</v>
      </c>
    </row>
    <row r="141" spans="1:31" ht="15" thickBot="1" x14ac:dyDescent="0.4">
      <c r="S141" s="7">
        <v>1</v>
      </c>
    </row>
    <row r="142" spans="1:31" x14ac:dyDescent="0.35">
      <c r="S142" s="240" t="str">
        <f>IF($A$2=1,A!$C$28,IF($A$2=2,A!$D$28,A!$E$28))</f>
        <v>Välillinen edunsaaja omistaja - Yhteisö</v>
      </c>
      <c r="T142" s="241"/>
      <c r="U142" s="241"/>
      <c r="V142" s="241"/>
      <c r="W142" s="241"/>
      <c r="X142" s="242"/>
    </row>
    <row r="143" spans="1:31" x14ac:dyDescent="0.35">
      <c r="S143" s="213" t="str">
        <f>IF($A$2=1,A!$C$27,IF($A$2=2,A!$D$27,A!$E$27))</f>
        <v>rekisteröity nimi:</v>
      </c>
      <c r="T143" s="192"/>
      <c r="U143" s="193" t="s">
        <v>26</v>
      </c>
      <c r="V143" s="194"/>
      <c r="W143" s="194"/>
      <c r="X143" s="225"/>
      <c r="Z143" s="11">
        <v>0.25</v>
      </c>
    </row>
    <row r="144" spans="1:31" x14ac:dyDescent="0.35">
      <c r="S144" s="213" t="str">
        <f>IF($A$2=1,A!$C$30,IF($A$2=2,A!$D$30,A!$E$30))</f>
        <v>y-tunnus:</v>
      </c>
      <c r="T144" s="192"/>
      <c r="U144" s="193"/>
      <c r="V144" s="194"/>
      <c r="W144" s="194"/>
      <c r="X144" s="225"/>
    </row>
    <row r="145" spans="17:31" x14ac:dyDescent="0.35">
      <c r="S145" s="214"/>
      <c r="T145" s="185"/>
      <c r="U145" s="186" t="str">
        <f>IF($A$2=1,A!$C$22,IF($A$2=2,A!$D$22,A!$E$22))</f>
        <v>suora</v>
      </c>
      <c r="V145" s="185"/>
      <c r="W145" s="187" t="str">
        <f>IF($A$2=1,A!$C$23,IF($A$2=2,A!$D$23,A!$E$23))</f>
        <v>epäsuora yhteensä</v>
      </c>
      <c r="X145" s="188"/>
    </row>
    <row r="146" spans="17:31" x14ac:dyDescent="0.35">
      <c r="Q146" s="12">
        <v>0.1</v>
      </c>
      <c r="S146" s="215" t="str">
        <f>IF($A$2=1,A!$C$24,IF($A$2=2,A!$D$24,A!$E$24))</f>
        <v>osakeomistus:</v>
      </c>
      <c r="T146" s="216"/>
      <c r="U146" s="166">
        <v>0.55000000000000004</v>
      </c>
      <c r="V146" s="167"/>
      <c r="W146" s="168">
        <v>0.55000000000000004</v>
      </c>
      <c r="X146" s="219"/>
    </row>
    <row r="147" spans="17:31" ht="15" thickBot="1" x14ac:dyDescent="0.4">
      <c r="S147" s="217" t="str">
        <f>IF($A$2=1,A!$C$25,IF($A$2=2,A!$D$25,A!$E$25))</f>
        <v>äänivalta:</v>
      </c>
      <c r="T147" s="218"/>
      <c r="U147" s="234">
        <v>0.55000000000000004</v>
      </c>
      <c r="V147" s="235"/>
      <c r="W147" s="236">
        <v>0.55000000000000004</v>
      </c>
      <c r="X147" s="237"/>
    </row>
    <row r="150" spans="17:31" ht="15" thickBot="1" x14ac:dyDescent="0.4">
      <c r="U150" s="11">
        <v>0.55000000000000004</v>
      </c>
    </row>
    <row r="151" spans="17:31" x14ac:dyDescent="0.35">
      <c r="Z151" s="244" t="str">
        <f>IF($A$2=1,A!$C$31,IF($A$2=2,A!$D$31,A!$E$31))</f>
        <v>VÄHEMMISTÖOMISTAJAT YHTEENSÄ:</v>
      </c>
      <c r="AA151" s="245"/>
      <c r="AB151" s="245"/>
      <c r="AC151" s="246"/>
      <c r="AD151" s="246"/>
      <c r="AE151" s="247"/>
    </row>
    <row r="152" spans="17:31" x14ac:dyDescent="0.35">
      <c r="Z152" s="184"/>
      <c r="AA152" s="185"/>
      <c r="AB152" s="186" t="str">
        <f>IF($A$2=1,A!$C$22,IF($A$2=2,A!$D$22,A!$E$22))</f>
        <v>suora</v>
      </c>
      <c r="AC152" s="185"/>
      <c r="AD152" s="187" t="str">
        <f>IF($A$2=1,A!$C$23,IF($A$2=2,A!$D$23,A!$E$23))</f>
        <v>epäsuora yhteensä</v>
      </c>
      <c r="AE152" s="188"/>
    </row>
    <row r="153" spans="17:31" x14ac:dyDescent="0.35">
      <c r="Z153" s="164" t="str">
        <f>IF($A$2=1,A!$C$24,IF($A$2=2,A!$D$24,A!$E$24))</f>
        <v>osakeomistus:</v>
      </c>
      <c r="AA153" s="165"/>
      <c r="AB153" s="166">
        <v>0.1</v>
      </c>
      <c r="AC153" s="167"/>
      <c r="AD153" s="168">
        <v>0.1</v>
      </c>
      <c r="AE153" s="169"/>
    </row>
    <row r="154" spans="17:31" ht="15" thickBot="1" x14ac:dyDescent="0.4">
      <c r="X154" s="11">
        <v>0.1</v>
      </c>
      <c r="Z154" s="170" t="str">
        <f>IF($A$2=1,A!$C$25,IF($A$2=2,A!$D$25,A!$E$25))</f>
        <v>äänivalta:</v>
      </c>
      <c r="AA154" s="171"/>
      <c r="AB154" s="172">
        <v>0.1</v>
      </c>
      <c r="AC154" s="173"/>
      <c r="AD154" s="189">
        <v>0.1</v>
      </c>
      <c r="AE154" s="190"/>
    </row>
    <row r="155" spans="17:31" ht="15" thickBot="1" x14ac:dyDescent="0.4"/>
    <row r="156" spans="17:31" ht="18.5" x14ac:dyDescent="0.45">
      <c r="Q156" s="202" t="str">
        <f>IF($A$2=1,A!$C$29,IF($A$2=2,A!$D$29,A!$E$29))</f>
        <v>HAKIJAYRITYS</v>
      </c>
      <c r="R156" s="203"/>
      <c r="S156" s="203"/>
      <c r="T156" s="203"/>
      <c r="U156" s="203"/>
      <c r="V156" s="204"/>
    </row>
    <row r="157" spans="17:31" x14ac:dyDescent="0.35">
      <c r="Q157" s="191" t="str">
        <f>IF($A$2=1,A!$C$27,IF($A$2=2,A!$D$27,A!$E$27))</f>
        <v>rekisteröity nimi:</v>
      </c>
      <c r="R157" s="192"/>
      <c r="S157" s="193"/>
      <c r="T157" s="194"/>
      <c r="U157" s="194"/>
      <c r="V157" s="195"/>
    </row>
    <row r="158" spans="17:31" ht="15" thickBot="1" x14ac:dyDescent="0.4">
      <c r="Q158" s="200" t="str">
        <f>IF($A$2=1,A!$C$30,IF($A$2=2,A!$D$30,A!$E$30))</f>
        <v>y-tunnus:</v>
      </c>
      <c r="R158" s="201"/>
      <c r="S158" s="210"/>
      <c r="T158" s="211"/>
      <c r="U158" s="211"/>
      <c r="V158" s="212"/>
    </row>
    <row r="162" spans="18:32" x14ac:dyDescent="0.35">
      <c r="T162" s="11"/>
    </row>
    <row r="163" spans="18:32" ht="15" thickBot="1" x14ac:dyDescent="0.4">
      <c r="S163" s="7">
        <v>1</v>
      </c>
      <c r="T163" s="11"/>
    </row>
    <row r="164" spans="18:32" ht="19" thickBot="1" x14ac:dyDescent="0.5">
      <c r="R164" s="11"/>
      <c r="S164" s="229" t="str">
        <f>IF($A$2=1,A!$C$33,IF($A$2=2,A!$D$33,A!$E$33))</f>
        <v>TYTÄRYRITYS &gt;50%</v>
      </c>
      <c r="T164" s="230"/>
      <c r="U164" s="230"/>
      <c r="V164" s="230"/>
      <c r="W164" s="230"/>
      <c r="X164" s="231"/>
      <c r="AA164" s="7">
        <v>0.3</v>
      </c>
    </row>
    <row r="165" spans="18:32" ht="18.5" x14ac:dyDescent="0.45">
      <c r="S165" s="191" t="str">
        <f>IF($A$2=1,A!$C$27,IF($A$2=2,A!$D$27,A!$E$27))</f>
        <v>rekisteröity nimi:</v>
      </c>
      <c r="T165" s="192"/>
      <c r="U165" s="193"/>
      <c r="V165" s="194"/>
      <c r="W165" s="194"/>
      <c r="X165" s="195"/>
      <c r="AA165" s="226" t="str">
        <f>IF($A$2=1,A!$C$34,IF($A$2=2,A!$D$34,A!$E$34))</f>
        <v>OSAKKUUSYRITYS 25-50%</v>
      </c>
      <c r="AB165" s="227"/>
      <c r="AC165" s="227"/>
      <c r="AD165" s="227"/>
      <c r="AE165" s="227"/>
      <c r="AF165" s="228"/>
    </row>
    <row r="166" spans="18:32" ht="15" thickBot="1" x14ac:dyDescent="0.4">
      <c r="S166" s="200" t="str">
        <f>IF($A$2=1,A!$C$30,IF($A$2=2,A!$D$30,A!$E$30))</f>
        <v>y-tunnus:</v>
      </c>
      <c r="T166" s="201"/>
      <c r="U166" s="211"/>
      <c r="V166" s="232"/>
      <c r="W166" s="232"/>
      <c r="X166" s="233"/>
      <c r="AA166" s="191" t="str">
        <f>IF($A$2=1,A!$C$27,IF($A$2=2,A!$D$27,A!$E$27))</f>
        <v>rekisteröity nimi:</v>
      </c>
      <c r="AB166" s="192"/>
      <c r="AC166" s="193"/>
      <c r="AD166" s="194"/>
      <c r="AE166" s="194"/>
      <c r="AF166" s="195"/>
    </row>
    <row r="167" spans="18:32" ht="15" thickBot="1" x14ac:dyDescent="0.4">
      <c r="AA167" s="200" t="str">
        <f>IF($A$2=1,A!$C$30,IF($A$2=2,A!$D$30,A!$E$30))</f>
        <v>y-tunnus:</v>
      </c>
      <c r="AB167" s="201"/>
      <c r="AC167" s="210"/>
      <c r="AD167" s="211"/>
      <c r="AE167" s="211"/>
      <c r="AF167" s="212"/>
    </row>
    <row r="168" spans="18:32" x14ac:dyDescent="0.35">
      <c r="T168" s="11"/>
    </row>
    <row r="169" spans="18:32" ht="15" thickBot="1" x14ac:dyDescent="0.4">
      <c r="R169" s="11"/>
      <c r="S169" s="7">
        <v>0.7</v>
      </c>
      <c r="T169" s="11"/>
    </row>
    <row r="170" spans="18:32" ht="18.5" x14ac:dyDescent="0.45">
      <c r="S170" s="229" t="str">
        <f>IF($A$2=1,A!$C$33,IF($A$2=2,A!$D$33,A!$E$33))</f>
        <v>TYTÄRYRITYS &gt;50%</v>
      </c>
      <c r="T170" s="230"/>
      <c r="U170" s="230"/>
      <c r="V170" s="230"/>
      <c r="W170" s="230"/>
      <c r="X170" s="231"/>
    </row>
    <row r="171" spans="18:32" x14ac:dyDescent="0.35">
      <c r="S171" s="191" t="str">
        <f>IF($A$2=1,A!$C$27,IF($A$2=2,A!$D$27,A!$E$27))</f>
        <v>rekisteröity nimi:</v>
      </c>
      <c r="T171" s="192"/>
      <c r="U171" s="193"/>
      <c r="V171" s="194"/>
      <c r="W171" s="194"/>
      <c r="X171" s="195"/>
    </row>
    <row r="172" spans="18:32" ht="15" thickBot="1" x14ac:dyDescent="0.4">
      <c r="S172" s="200" t="str">
        <f>IF($A$2=1,A!$C$30,IF($A$2=2,A!$D$30,A!$E$30))</f>
        <v>y-tunnus:</v>
      </c>
      <c r="T172" s="201"/>
      <c r="U172" s="210"/>
      <c r="V172" s="211"/>
      <c r="W172" s="211"/>
      <c r="X172" s="212"/>
    </row>
    <row r="183" spans="1:39" ht="23.5" x14ac:dyDescent="0.55000000000000004">
      <c r="C183" s="14"/>
    </row>
    <row r="190" spans="1:39" ht="33.5" x14ac:dyDescent="0.75">
      <c r="A190" s="17"/>
      <c r="B190" s="76" t="str">
        <f>IF($A$2=1,A!$C$41,IF($A$2=2,A!$D$41,A!$E$41))</f>
        <v>Esimerkki 3</v>
      </c>
    </row>
    <row r="191" spans="1:39" ht="15" thickBot="1" x14ac:dyDescent="0.4"/>
    <row r="192" spans="1:39" x14ac:dyDescent="0.35">
      <c r="B192" s="270" t="str">
        <f>IF($A$2=1,A!$C$42,IF($A$2=2,A!$D$42,A!$E$42))</f>
        <v>Konserni, jossa moniportainen haaroittuva rakenne</v>
      </c>
      <c r="C192" s="270"/>
      <c r="D192" s="270"/>
      <c r="E192" s="270"/>
      <c r="F192" s="270"/>
      <c r="G192" s="270"/>
      <c r="H192" s="270"/>
      <c r="I192" s="270"/>
      <c r="J192" s="270"/>
      <c r="K192" s="270"/>
      <c r="L192" s="270"/>
      <c r="M192" s="270"/>
      <c r="R192" s="176" t="str">
        <f>IF($A$2=1,A!$C$20,IF($A$2=2,A!$D$20,A!$E$20))</f>
        <v>Ylin edunsaaja omistaja - Henkilö</v>
      </c>
      <c r="S192" s="177"/>
      <c r="T192" s="177"/>
      <c r="U192" s="177"/>
      <c r="V192" s="177"/>
      <c r="W192" s="178"/>
      <c r="Z192" s="176" t="str">
        <f>IF($A$2=1,A!$C$20,IF($A$2=2,A!$D$20,A!$E$20))</f>
        <v>Ylin edunsaaja omistaja - Henkilö</v>
      </c>
      <c r="AA192" s="177"/>
      <c r="AB192" s="177"/>
      <c r="AC192" s="177"/>
      <c r="AD192" s="177"/>
      <c r="AE192" s="178"/>
      <c r="AH192" s="196" t="str">
        <f>IF($A$2=1,A!$C$26,IF($A$2=2,A!$D$26,A!$E$26))</f>
        <v>Ylin edunsaaja omistaja - Yhteisö</v>
      </c>
      <c r="AI192" s="197"/>
      <c r="AJ192" s="197"/>
      <c r="AK192" s="198"/>
      <c r="AL192" s="198"/>
      <c r="AM192" s="199"/>
    </row>
    <row r="193" spans="2:47" x14ac:dyDescent="0.35">
      <c r="B193" s="270"/>
      <c r="C193" s="270"/>
      <c r="D193" s="270"/>
      <c r="E193" s="270"/>
      <c r="F193" s="270"/>
      <c r="G193" s="270"/>
      <c r="H193" s="270"/>
      <c r="I193" s="270"/>
      <c r="J193" s="270"/>
      <c r="K193" s="270"/>
      <c r="L193" s="270"/>
      <c r="M193" s="270"/>
      <c r="R193" s="191" t="str">
        <f>IF($A$2=1,A!$C$21,IF($A$2=2,A!$D$21,A!$E$21))</f>
        <v>Koko nimi:</v>
      </c>
      <c r="S193" s="192"/>
      <c r="T193" s="193"/>
      <c r="U193" s="194"/>
      <c r="V193" s="194"/>
      <c r="W193" s="195"/>
      <c r="Z193" s="191" t="str">
        <f>IF($A$2=1,A!$C$21,IF($A$2=2,A!$D$21,A!$E$21))</f>
        <v>Koko nimi:</v>
      </c>
      <c r="AA193" s="192"/>
      <c r="AB193" s="193"/>
      <c r="AC193" s="194"/>
      <c r="AD193" s="194"/>
      <c r="AE193" s="195"/>
      <c r="AH193" s="191" t="str">
        <f>IF($A$2=1,A!$C$27,IF($A$2=2,A!$D$27,A!$E$27))</f>
        <v>rekisteröity nimi:</v>
      </c>
      <c r="AI193" s="192"/>
      <c r="AJ193" s="193" t="s">
        <v>118</v>
      </c>
      <c r="AK193" s="194"/>
      <c r="AL193" s="194"/>
      <c r="AM193" s="195"/>
    </row>
    <row r="194" spans="2:47" x14ac:dyDescent="0.35">
      <c r="B194" s="270"/>
      <c r="C194" s="270"/>
      <c r="D194" s="270"/>
      <c r="E194" s="270"/>
      <c r="F194" s="270"/>
      <c r="G194" s="270"/>
      <c r="H194" s="270"/>
      <c r="I194" s="270"/>
      <c r="J194" s="270"/>
      <c r="K194" s="270"/>
      <c r="L194" s="270"/>
      <c r="M194" s="270"/>
      <c r="R194" s="184"/>
      <c r="S194" s="185"/>
      <c r="T194" s="186" t="str">
        <f>IF($A$2=1,A!$C$22,IF($A$2=2,A!$D$22,A!$E$22))</f>
        <v>suora</v>
      </c>
      <c r="U194" s="185"/>
      <c r="V194" s="187" t="str">
        <f>IF($A$2=1,A!$C$23,IF($A$2=2,A!$D$23,A!$E$23))</f>
        <v>epäsuora yhteensä</v>
      </c>
      <c r="W194" s="188"/>
      <c r="Z194" s="184"/>
      <c r="AA194" s="185"/>
      <c r="AB194" s="186" t="str">
        <f>IF($A$2=1,A!$C$22,IF($A$2=2,A!$D$22,A!$E$22))</f>
        <v>suora</v>
      </c>
      <c r="AC194" s="185"/>
      <c r="AD194" s="187" t="str">
        <f>IF($A$2=1,A!$C$23,IF($A$2=2,A!$D$23,A!$E$23))</f>
        <v>epäsuora yhteensä</v>
      </c>
      <c r="AE194" s="188"/>
      <c r="AH194" s="191" t="str">
        <f>IF($A$2=1,A!$C$30,IF($A$2=2,A!$D$30,A!$E$30))</f>
        <v>y-tunnus:</v>
      </c>
      <c r="AI194" s="192"/>
      <c r="AJ194" s="193"/>
      <c r="AK194" s="194"/>
      <c r="AL194" s="194"/>
      <c r="AM194" s="195"/>
    </row>
    <row r="195" spans="2:47" x14ac:dyDescent="0.35">
      <c r="R195" s="164" t="str">
        <f>IF($A$2=1,A!$C$24,IF($A$2=2,A!$D$24,A!$E$24))</f>
        <v>osakeomistus:</v>
      </c>
      <c r="S195" s="165"/>
      <c r="T195" s="166">
        <v>0.6</v>
      </c>
      <c r="U195" s="167"/>
      <c r="V195" s="168">
        <v>0.36</v>
      </c>
      <c r="W195" s="169"/>
      <c r="Z195" s="164" t="str">
        <f>IF($A$2=1,A!$C$24,IF($A$2=2,A!$D$24,A!$E$24))</f>
        <v>osakeomistus:</v>
      </c>
      <c r="AA195" s="165"/>
      <c r="AB195" s="166">
        <v>0.4</v>
      </c>
      <c r="AC195" s="167"/>
      <c r="AD195" s="168">
        <v>0.24</v>
      </c>
      <c r="AE195" s="169"/>
      <c r="AH195" s="184"/>
      <c r="AI195" s="185"/>
      <c r="AJ195" s="186" t="str">
        <f>IF($A$2=1,A!$C$22,IF($A$2=2,A!$D$22,A!$E$22))</f>
        <v>suora</v>
      </c>
      <c r="AK195" s="185"/>
      <c r="AL195" s="187" t="str">
        <f>IF($A$2=1,A!$C$23,IF($A$2=2,A!$D$23,A!$E$23))</f>
        <v>epäsuora yhteensä</v>
      </c>
      <c r="AM195" s="188"/>
    </row>
    <row r="196" spans="2:47" ht="15" thickBot="1" x14ac:dyDescent="0.4">
      <c r="R196" s="170" t="str">
        <f>IF($A$2=1,A!$C$25,IF($A$2=2,A!$D$25,A!$E$25))</f>
        <v>äänivalta:</v>
      </c>
      <c r="S196" s="171"/>
      <c r="T196" s="172">
        <v>0.6</v>
      </c>
      <c r="U196" s="173"/>
      <c r="V196" s="174">
        <v>0.36</v>
      </c>
      <c r="W196" s="175"/>
      <c r="Z196" s="170" t="str">
        <f>IF($A$2=1,A!$C$25,IF($A$2=2,A!$D$25,A!$E$25))</f>
        <v>äänivalta:</v>
      </c>
      <c r="AA196" s="171"/>
      <c r="AB196" s="172">
        <v>0.4</v>
      </c>
      <c r="AC196" s="173"/>
      <c r="AD196" s="174">
        <v>0.24</v>
      </c>
      <c r="AE196" s="175"/>
      <c r="AH196" s="164" t="str">
        <f>IF($A$2=1,A!$C$24,IF($A$2=2,A!$D$24,A!$E$24))</f>
        <v>osakeomistus:</v>
      </c>
      <c r="AI196" s="165"/>
      <c r="AJ196" s="166">
        <v>1</v>
      </c>
      <c r="AK196" s="167"/>
      <c r="AL196" s="168">
        <v>0.2</v>
      </c>
      <c r="AM196" s="169"/>
    </row>
    <row r="197" spans="2:47" ht="15" thickBot="1" x14ac:dyDescent="0.4">
      <c r="AH197" s="170" t="str">
        <f>IF($A$2=1,A!$C$25,IF($A$2=2,A!$D$25,A!$E$25))</f>
        <v>äänivalta:</v>
      </c>
      <c r="AI197" s="171"/>
      <c r="AJ197" s="172">
        <v>1</v>
      </c>
      <c r="AK197" s="173"/>
      <c r="AL197" s="174">
        <v>0.2</v>
      </c>
      <c r="AM197" s="175"/>
    </row>
    <row r="199" spans="2:47" x14ac:dyDescent="0.35">
      <c r="V199" s="11">
        <v>0.6</v>
      </c>
      <c r="AA199" s="11">
        <v>0.4</v>
      </c>
    </row>
    <row r="202" spans="2:47" ht="15" thickBot="1" x14ac:dyDescent="0.4">
      <c r="AH202" s="15">
        <v>1</v>
      </c>
    </row>
    <row r="203" spans="2:47" ht="15" thickBot="1" x14ac:dyDescent="0.4">
      <c r="R203" s="15"/>
      <c r="AH203" s="221" t="str">
        <f>IF($A$2=1,A!$C$28,IF($A$2=2,A!$D$28,A!$E$28))</f>
        <v>Välillinen edunsaaja omistaja - Yhteisö</v>
      </c>
      <c r="AI203" s="222"/>
      <c r="AJ203" s="222"/>
      <c r="AK203" s="223"/>
      <c r="AL203" s="223"/>
      <c r="AM203" s="224"/>
      <c r="AP203" s="196" t="str">
        <f>IF($A$2=1,A!$C$26,IF($A$2=2,A!$D$26,A!$E$26))</f>
        <v>Ylin edunsaaja omistaja - Yhteisö</v>
      </c>
      <c r="AQ203" s="197"/>
      <c r="AR203" s="197"/>
      <c r="AS203" s="198"/>
      <c r="AT203" s="198"/>
      <c r="AU203" s="199"/>
    </row>
    <row r="204" spans="2:47" x14ac:dyDescent="0.35">
      <c r="R204" s="221" t="str">
        <f>IF($A$2=1,A!$C$28,IF($A$2=2,A!$D$28,A!$E$28))</f>
        <v>Välillinen edunsaaja omistaja - Yhteisö</v>
      </c>
      <c r="S204" s="222"/>
      <c r="T204" s="222"/>
      <c r="U204" s="223"/>
      <c r="V204" s="223"/>
      <c r="W204" s="224"/>
      <c r="AH204" s="213" t="str">
        <f>IF($A$2=1,A!$C$27,IF($A$2=2,A!$D$27,A!$E$27))</f>
        <v>rekisteröity nimi:</v>
      </c>
      <c r="AI204" s="192"/>
      <c r="AJ204" s="193" t="s">
        <v>117</v>
      </c>
      <c r="AK204" s="194"/>
      <c r="AL204" s="194"/>
      <c r="AM204" s="225"/>
      <c r="AP204" s="191" t="str">
        <f>IF($A$2=1,A!$C$27,IF($A$2=2,A!$D$27,A!$E$27))</f>
        <v>rekisteröity nimi:</v>
      </c>
      <c r="AQ204" s="192"/>
      <c r="AR204" s="193"/>
      <c r="AS204" s="194"/>
      <c r="AT204" s="194"/>
      <c r="AU204" s="195"/>
    </row>
    <row r="205" spans="2:47" x14ac:dyDescent="0.35">
      <c r="R205" s="213" t="str">
        <f>IF($A$2=1,A!$C$27,IF($A$2=2,A!$D$27,A!$E$27))</f>
        <v>rekisteröity nimi:</v>
      </c>
      <c r="S205" s="192"/>
      <c r="T205" s="193" t="s">
        <v>116</v>
      </c>
      <c r="U205" s="194"/>
      <c r="V205" s="194"/>
      <c r="W205" s="225"/>
      <c r="AH205" s="213" t="str">
        <f>IF($A$2=1,A!$C$30,IF($A$2=2,A!$D$30,A!$E$30))</f>
        <v>y-tunnus:</v>
      </c>
      <c r="AI205" s="192"/>
      <c r="AJ205" s="193"/>
      <c r="AK205" s="194"/>
      <c r="AL205" s="194"/>
      <c r="AM205" s="225"/>
      <c r="AP205" s="191" t="str">
        <f>IF($A$2=1,A!$C$30,IF($A$2=2,A!$D$30,A!$E$30))</f>
        <v>y-tunnus:</v>
      </c>
      <c r="AQ205" s="192"/>
      <c r="AR205" s="193"/>
      <c r="AS205" s="194"/>
      <c r="AT205" s="194"/>
      <c r="AU205" s="195"/>
    </row>
    <row r="206" spans="2:47" x14ac:dyDescent="0.35">
      <c r="R206" s="213" t="str">
        <f>IF($A$2=1,A!$C$30,IF($A$2=2,A!$D$30,A!$E$30))</f>
        <v>y-tunnus:</v>
      </c>
      <c r="S206" s="192"/>
      <c r="T206" s="193"/>
      <c r="U206" s="194"/>
      <c r="V206" s="194"/>
      <c r="W206" s="225"/>
      <c r="AH206" s="214"/>
      <c r="AI206" s="185"/>
      <c r="AJ206" s="186" t="str">
        <f>IF($A$2=1,A!$C$22,IF($A$2=2,A!$D$22,A!$E$22))</f>
        <v>suora</v>
      </c>
      <c r="AK206" s="185"/>
      <c r="AL206" s="186" t="str">
        <f>IF($A$2=1,A!$C$23,IF($A$2=2,A!$D$23,A!$E$23))</f>
        <v>epäsuora yhteensä</v>
      </c>
      <c r="AM206" s="220"/>
      <c r="AP206" s="184"/>
      <c r="AQ206" s="185"/>
      <c r="AR206" s="186" t="str">
        <f>IF($A$2=1,A!$C$22,IF($A$2=2,A!$D$22,A!$E$22))</f>
        <v>suora</v>
      </c>
      <c r="AS206" s="185"/>
      <c r="AT206" s="186" t="str">
        <f>IF($A$2=1,A!$C$23,IF($A$2=2,A!$D$23,A!$E$23))</f>
        <v>epäsuora yhteensä</v>
      </c>
      <c r="AU206" s="243"/>
    </row>
    <row r="207" spans="2:47" x14ac:dyDescent="0.35">
      <c r="R207" s="214"/>
      <c r="S207" s="185"/>
      <c r="T207" s="186" t="str">
        <f>IF($A$2=1,A!$C$22,IF($A$2=2,A!$D$22,A!$E$22))</f>
        <v>suora</v>
      </c>
      <c r="U207" s="185"/>
      <c r="V207" s="187" t="str">
        <f>IF($A$2=1,A!$C$23,IF($A$2=2,A!$D$23,A!$E$23))</f>
        <v>epäsuora yhteensä</v>
      </c>
      <c r="W207" s="250"/>
      <c r="AH207" s="215" t="str">
        <f>IF($A$2=1,A!$C$24,IF($A$2=2,A!$D$24,A!$E$24))</f>
        <v>osakeomistus:</v>
      </c>
      <c r="AI207" s="216"/>
      <c r="AJ207" s="166">
        <v>0.2</v>
      </c>
      <c r="AK207" s="167"/>
      <c r="AL207" s="168">
        <v>0.2</v>
      </c>
      <c r="AM207" s="219"/>
      <c r="AP207" s="164" t="str">
        <f>IF($A$2=1,A!$C$24,IF($A$2=2,A!$D$24,A!$E$24))</f>
        <v>osakeomistus:</v>
      </c>
      <c r="AQ207" s="165"/>
      <c r="AR207" s="166">
        <v>0.2</v>
      </c>
      <c r="AS207" s="167"/>
      <c r="AT207" s="168">
        <v>0.2</v>
      </c>
      <c r="AU207" s="169"/>
    </row>
    <row r="208" spans="2:47" ht="15" thickBot="1" x14ac:dyDescent="0.4">
      <c r="R208" s="215" t="str">
        <f>IF($A$2=1,A!$C$24,IF($A$2=2,A!$D$24,A!$E$24))</f>
        <v>osakeomistus:</v>
      </c>
      <c r="S208" s="216"/>
      <c r="T208" s="166">
        <v>1</v>
      </c>
      <c r="U208" s="167"/>
      <c r="V208" s="168">
        <v>0.6</v>
      </c>
      <c r="W208" s="219"/>
      <c r="AH208" s="217" t="str">
        <f>IF($A$2=1,A!$C$25,IF($A$2=2,A!$D$25,A!$E$25))</f>
        <v>äänivalta:</v>
      </c>
      <c r="AI208" s="218"/>
      <c r="AJ208" s="234">
        <v>0.2</v>
      </c>
      <c r="AK208" s="235"/>
      <c r="AL208" s="238">
        <v>0.2</v>
      </c>
      <c r="AM208" s="239"/>
      <c r="AP208" s="170" t="str">
        <f>IF($A$2=1,A!$C$25,IF($A$2=2,A!$D$25,A!$E$25))</f>
        <v>äänivalta:</v>
      </c>
      <c r="AQ208" s="171"/>
      <c r="AR208" s="172">
        <v>0.2</v>
      </c>
      <c r="AS208" s="173"/>
      <c r="AT208" s="174">
        <v>0.2</v>
      </c>
      <c r="AU208" s="175"/>
    </row>
    <row r="209" spans="18:47" ht="15" thickBot="1" x14ac:dyDescent="0.4">
      <c r="R209" s="217" t="str">
        <f>IF($A$2=1,A!$C$25,IF($A$2=2,A!$D$25,A!$E$25))</f>
        <v>äänivalta:</v>
      </c>
      <c r="S209" s="218"/>
      <c r="T209" s="234">
        <v>1</v>
      </c>
      <c r="U209" s="235"/>
      <c r="V209" s="238">
        <v>0.6</v>
      </c>
      <c r="W209" s="239"/>
    </row>
    <row r="212" spans="18:47" x14ac:dyDescent="0.35">
      <c r="V212" s="11">
        <v>1</v>
      </c>
    </row>
    <row r="213" spans="18:47" ht="15" thickBot="1" x14ac:dyDescent="0.4"/>
    <row r="214" spans="18:47" x14ac:dyDescent="0.35">
      <c r="AP214" s="244" t="str">
        <f>IF($A$2=1,A!$C$31,IF($A$2=2,A!$D$31,A!$E$31))</f>
        <v>VÄHEMMISTÖOMISTAJAT YHTEENSÄ:</v>
      </c>
      <c r="AQ214" s="245"/>
      <c r="AR214" s="245"/>
      <c r="AS214" s="246"/>
      <c r="AT214" s="246"/>
      <c r="AU214" s="247"/>
    </row>
    <row r="215" spans="18:47" ht="15" thickBot="1" x14ac:dyDescent="0.4">
      <c r="R215" s="15">
        <v>1</v>
      </c>
      <c r="AP215" s="184"/>
      <c r="AQ215" s="185"/>
      <c r="AR215" s="186" t="str">
        <f>IF($A$2=1,A!$C$22,IF($A$2=2,A!$D$22,A!$E$22))</f>
        <v>suora</v>
      </c>
      <c r="AS215" s="185"/>
      <c r="AT215" s="186" t="str">
        <f>IF($A$2=1,A!$C$23,IF($A$2=2,A!$D$23,A!$E$23))</f>
        <v>epäsuora yhteensä</v>
      </c>
      <c r="AU215" s="243"/>
    </row>
    <row r="216" spans="18:47" x14ac:dyDescent="0.35">
      <c r="R216" s="221" t="str">
        <f>IF($A$2=1,A!$C$28,IF($A$2=2,A!$D$28,A!$E$28))</f>
        <v>Välillinen edunsaaja omistaja - Yhteisö</v>
      </c>
      <c r="S216" s="222"/>
      <c r="T216" s="222"/>
      <c r="U216" s="223"/>
      <c r="V216" s="223"/>
      <c r="W216" s="224"/>
      <c r="AP216" s="164" t="str">
        <f>IF($A$2=1,A!$C$24,IF($A$2=2,A!$D$24,A!$E$24))</f>
        <v>osakeomistus:</v>
      </c>
      <c r="AQ216" s="165"/>
      <c r="AR216" s="166">
        <v>0</v>
      </c>
      <c r="AS216" s="167"/>
      <c r="AT216" s="168">
        <v>0</v>
      </c>
      <c r="AU216" s="169"/>
    </row>
    <row r="217" spans="18:47" ht="15" thickBot="1" x14ac:dyDescent="0.4">
      <c r="R217" s="213" t="str">
        <f>IF($A$2=1,A!$C$27,IF($A$2=2,A!$D$27,A!$E$27))</f>
        <v>rekisteröity nimi:</v>
      </c>
      <c r="S217" s="192"/>
      <c r="T217" s="193" t="s">
        <v>115</v>
      </c>
      <c r="U217" s="194"/>
      <c r="V217" s="194"/>
      <c r="W217" s="225"/>
      <c r="AB217" s="11">
        <v>0.2</v>
      </c>
      <c r="AP217" s="170" t="str">
        <f>IF($A$2=1,A!$C$25,IF($A$2=2,A!$D$25,A!$E$25))</f>
        <v>äänivalta:</v>
      </c>
      <c r="AQ217" s="171"/>
      <c r="AR217" s="172">
        <v>0</v>
      </c>
      <c r="AS217" s="173"/>
      <c r="AT217" s="174">
        <v>0</v>
      </c>
      <c r="AU217" s="175"/>
    </row>
    <row r="218" spans="18:47" x14ac:dyDescent="0.35">
      <c r="R218" s="213" t="str">
        <f>IF($A$2=1,A!$C$30,IF($A$2=2,A!$D$30,A!$E$30))</f>
        <v>y-tunnus:</v>
      </c>
      <c r="S218" s="192"/>
      <c r="T218" s="193"/>
      <c r="U218" s="194"/>
      <c r="V218" s="194"/>
      <c r="W218" s="225"/>
    </row>
    <row r="219" spans="18:47" x14ac:dyDescent="0.35">
      <c r="R219" s="214"/>
      <c r="S219" s="185"/>
      <c r="T219" s="186" t="str">
        <f>IF($A$2=1,A!$C$22,IF($A$2=2,A!$D$22,A!$E$22))</f>
        <v>suora</v>
      </c>
      <c r="U219" s="185"/>
      <c r="V219" s="187" t="str">
        <f>IF($A$2=1,A!$C$23,IF($A$2=2,A!$D$23,A!$E$23))</f>
        <v>epäsuora yhteensä</v>
      </c>
      <c r="W219" s="250"/>
    </row>
    <row r="220" spans="18:47" x14ac:dyDescent="0.35">
      <c r="R220" s="215" t="str">
        <f>IF($A$2=1,A!$C$24,IF($A$2=2,A!$D$24,A!$E$24))</f>
        <v>osakeomistus:</v>
      </c>
      <c r="S220" s="216"/>
      <c r="T220" s="166">
        <v>0.6</v>
      </c>
      <c r="U220" s="167"/>
      <c r="V220" s="168">
        <v>0.6</v>
      </c>
      <c r="W220" s="219"/>
      <c r="AD220" s="11">
        <v>0.2</v>
      </c>
    </row>
    <row r="221" spans="18:47" ht="15" thickBot="1" x14ac:dyDescent="0.4">
      <c r="R221" s="217" t="str">
        <f>IF($A$2=1,A!$C$25,IF($A$2=2,A!$D$25,A!$E$25))</f>
        <v>äänivalta:</v>
      </c>
      <c r="S221" s="218"/>
      <c r="T221" s="234">
        <v>0.6</v>
      </c>
      <c r="U221" s="235"/>
      <c r="V221" s="238">
        <v>0.6</v>
      </c>
      <c r="W221" s="239"/>
    </row>
    <row r="222" spans="18:47" x14ac:dyDescent="0.35">
      <c r="AH222" s="11">
        <v>0</v>
      </c>
    </row>
    <row r="223" spans="18:47" x14ac:dyDescent="0.35">
      <c r="V223" s="11">
        <v>0.6</v>
      </c>
    </row>
    <row r="227" spans="18:34" ht="15" thickBot="1" x14ac:dyDescent="0.4"/>
    <row r="228" spans="18:34" ht="18.5" x14ac:dyDescent="0.45">
      <c r="R228" s="202" t="str">
        <f>IF($A$2=1,A!$C$29,IF($A$2=2,A!$D$29,A!$E$29))</f>
        <v>HAKIJAYRITYS</v>
      </c>
      <c r="S228" s="203"/>
      <c r="T228" s="203"/>
      <c r="U228" s="203"/>
      <c r="V228" s="203"/>
      <c r="W228" s="204"/>
    </row>
    <row r="229" spans="18:34" x14ac:dyDescent="0.35">
      <c r="R229" s="191" t="str">
        <f>IF($A$2=1,A!$C$27,IF($A$2=2,A!$D$27,A!$E$27))</f>
        <v>rekisteröity nimi:</v>
      </c>
      <c r="S229" s="192"/>
      <c r="T229" s="20"/>
      <c r="U229" s="21"/>
      <c r="V229" s="21"/>
      <c r="W229" s="22"/>
    </row>
    <row r="230" spans="18:34" ht="15" thickBot="1" x14ac:dyDescent="0.4">
      <c r="R230" s="200" t="str">
        <f>IF($A$2=1,A!$C$30,IF($A$2=2,A!$D$30,A!$E$30))</f>
        <v>y-tunnus:</v>
      </c>
      <c r="S230" s="201"/>
      <c r="T230" s="211"/>
      <c r="U230" s="232"/>
      <c r="V230" s="232"/>
      <c r="W230" s="233"/>
    </row>
    <row r="235" spans="18:34" ht="15" thickBot="1" x14ac:dyDescent="0.4">
      <c r="T235" s="7">
        <v>1</v>
      </c>
      <c r="AA235" s="11"/>
      <c r="AC235" s="7">
        <v>0.3</v>
      </c>
    </row>
    <row r="236" spans="18:34" ht="18.5" x14ac:dyDescent="0.45">
      <c r="S236" s="11"/>
      <c r="T236" s="229" t="str">
        <f>IF($A$2=1,A!$C$33,IF($A$2=2,A!$D$33,A!$E$33))</f>
        <v>TYTÄRYRITYS &gt;50%</v>
      </c>
      <c r="U236" s="230"/>
      <c r="V236" s="230"/>
      <c r="W236" s="230"/>
      <c r="X236" s="230"/>
      <c r="Y236" s="231"/>
      <c r="AC236" s="226" t="str">
        <f>IF($A$2=1,A!$C$34,IF($A$2=2,A!$D$34,A!$E$34))</f>
        <v>OSAKKUUSYRITYS 25-50%</v>
      </c>
      <c r="AD236" s="227"/>
      <c r="AE236" s="227"/>
      <c r="AF236" s="227"/>
      <c r="AG236" s="227"/>
      <c r="AH236" s="228"/>
    </row>
    <row r="237" spans="18:34" x14ac:dyDescent="0.35">
      <c r="T237" s="191" t="str">
        <f>IF($A$2=1,A!$C$27,IF($A$2=2,A!$D$27,A!$E$27))</f>
        <v>rekisteröity nimi:</v>
      </c>
      <c r="U237" s="192"/>
      <c r="V237" s="193"/>
      <c r="W237" s="194"/>
      <c r="X237" s="194"/>
      <c r="Y237" s="195"/>
      <c r="AC237" s="191" t="str">
        <f>IF($A$2=1,A!$C$27,IF($A$2=2,A!$D$27,A!$E$27))</f>
        <v>rekisteröity nimi:</v>
      </c>
      <c r="AD237" s="192"/>
      <c r="AE237" s="193"/>
      <c r="AF237" s="194"/>
      <c r="AG237" s="194"/>
      <c r="AH237" s="195"/>
    </row>
    <row r="238" spans="18:34" ht="15" thickBot="1" x14ac:dyDescent="0.4">
      <c r="T238" s="200" t="str">
        <f>IF($A$2=1,A!$C$30,IF($A$2=2,A!$D$30,A!$E$30))</f>
        <v>y-tunnus:</v>
      </c>
      <c r="U238" s="201"/>
      <c r="V238" s="210"/>
      <c r="W238" s="211"/>
      <c r="X238" s="211"/>
      <c r="Y238" s="212"/>
      <c r="AC238" s="200" t="str">
        <f>IF($A$2=1,A!$C$30,IF($A$2=2,A!$D$30,A!$E$30))</f>
        <v>y-tunnus:</v>
      </c>
      <c r="AD238" s="201"/>
      <c r="AE238" s="210"/>
      <c r="AF238" s="211"/>
      <c r="AG238" s="211"/>
      <c r="AH238" s="212"/>
    </row>
    <row r="240" spans="18:34" ht="15" thickBot="1" x14ac:dyDescent="0.4">
      <c r="T240" s="7">
        <v>0.7</v>
      </c>
    </row>
    <row r="241" spans="19:34" ht="19" thickBot="1" x14ac:dyDescent="0.5">
      <c r="S241" s="11"/>
      <c r="T241" s="229" t="str">
        <f>IF($A$2=1,A!$C$33,IF($A$2=2,A!$D$33,A!$E$33))</f>
        <v>TYTÄRYRITYS &gt;50%</v>
      </c>
      <c r="U241" s="230"/>
      <c r="V241" s="230"/>
      <c r="W241" s="230"/>
      <c r="X241" s="230"/>
      <c r="Y241" s="231"/>
      <c r="AC241" s="7">
        <v>0.3</v>
      </c>
    </row>
    <row r="242" spans="19:34" ht="18.5" x14ac:dyDescent="0.45">
      <c r="T242" s="191" t="str">
        <f>IF($A$2=1,A!$C$27,IF($A$2=2,A!$D$27,A!$E$27))</f>
        <v>rekisteröity nimi:</v>
      </c>
      <c r="U242" s="192"/>
      <c r="V242" s="193"/>
      <c r="W242" s="194"/>
      <c r="X242" s="194"/>
      <c r="Y242" s="195"/>
      <c r="AC242" s="226" t="str">
        <f>IF($A$2=1,A!$C$34,IF($A$2=2,A!$D$34,A!$E$34))</f>
        <v>OSAKKUUSYRITYS 25-50%</v>
      </c>
      <c r="AD242" s="227"/>
      <c r="AE242" s="227"/>
      <c r="AF242" s="227"/>
      <c r="AG242" s="227"/>
      <c r="AH242" s="228"/>
    </row>
    <row r="243" spans="19:34" ht="15" thickBot="1" x14ac:dyDescent="0.4">
      <c r="T243" s="200" t="str">
        <f>IF($A$2=1,A!$C$30,IF($A$2=2,A!$D$30,A!$E$30))</f>
        <v>y-tunnus:</v>
      </c>
      <c r="U243" s="201"/>
      <c r="V243" s="210"/>
      <c r="W243" s="211"/>
      <c r="X243" s="211"/>
      <c r="Y243" s="212"/>
      <c r="AC243" s="191" t="str">
        <f>IF($A$2=1,A!$C$27,IF($A$2=2,A!$D$27,A!$E$27))</f>
        <v>rekisteröity nimi:</v>
      </c>
      <c r="AD243" s="192"/>
      <c r="AE243" s="193"/>
      <c r="AF243" s="194"/>
      <c r="AG243" s="194"/>
      <c r="AH243" s="195"/>
    </row>
    <row r="244" spans="19:34" ht="15" thickBot="1" x14ac:dyDescent="0.4">
      <c r="AC244" s="200" t="str">
        <f>IF($A$2=1,A!$C$30,IF($A$2=2,A!$D$30,A!$E$30))</f>
        <v>y-tunnus:</v>
      </c>
      <c r="AD244" s="201"/>
      <c r="AE244" s="210"/>
      <c r="AF244" s="211"/>
      <c r="AG244" s="211"/>
      <c r="AH244" s="212"/>
    </row>
  </sheetData>
  <mergeCells count="368">
    <mergeCell ref="B2:D2"/>
    <mergeCell ref="R230:S230"/>
    <mergeCell ref="T230:W230"/>
    <mergeCell ref="R207:S207"/>
    <mergeCell ref="T207:U207"/>
    <mergeCell ref="V207:W207"/>
    <mergeCell ref="C69:H69"/>
    <mergeCell ref="E70:H70"/>
    <mergeCell ref="C71:D71"/>
    <mergeCell ref="E71:H71"/>
    <mergeCell ref="T205:W205"/>
    <mergeCell ref="T217:W217"/>
    <mergeCell ref="C28:D28"/>
    <mergeCell ref="E28:F28"/>
    <mergeCell ref="G28:H28"/>
    <mergeCell ref="C21:D21"/>
    <mergeCell ref="E21:F21"/>
    <mergeCell ref="C48:D48"/>
    <mergeCell ref="K3:O3"/>
    <mergeCell ref="C42:D42"/>
    <mergeCell ref="E20:F20"/>
    <mergeCell ref="AA49:AF49"/>
    <mergeCell ref="AC50:AF50"/>
    <mergeCell ref="AC51:AF51"/>
    <mergeCell ref="Q20:R20"/>
    <mergeCell ref="S20:T20"/>
    <mergeCell ref="U20:V20"/>
    <mergeCell ref="Q21:R21"/>
    <mergeCell ref="S21:T21"/>
    <mergeCell ref="AA50:AB50"/>
    <mergeCell ref="AA51:AB51"/>
    <mergeCell ref="Q42:R42"/>
    <mergeCell ref="AC21:AD21"/>
    <mergeCell ref="Y22:Z22"/>
    <mergeCell ref="AA22:AB22"/>
    <mergeCell ref="AC22:AD22"/>
    <mergeCell ref="T51:W51"/>
    <mergeCell ref="G19:H19"/>
    <mergeCell ref="B9:V10"/>
    <mergeCell ref="C17:H17"/>
    <mergeCell ref="C18:D18"/>
    <mergeCell ref="E18:H18"/>
    <mergeCell ref="C20:D20"/>
    <mergeCell ref="Q136:R136"/>
    <mergeCell ref="S136:T136"/>
    <mergeCell ref="U136:V136"/>
    <mergeCell ref="Q41:V41"/>
    <mergeCell ref="S42:V42"/>
    <mergeCell ref="C41:H41"/>
    <mergeCell ref="E42:H42"/>
    <mergeCell ref="C49:D49"/>
    <mergeCell ref="Q133:V133"/>
    <mergeCell ref="C64:D64"/>
    <mergeCell ref="C70:D70"/>
    <mergeCell ref="R50:S50"/>
    <mergeCell ref="R56:S56"/>
    <mergeCell ref="C43:D43"/>
    <mergeCell ref="E43:H43"/>
    <mergeCell ref="E48:F48"/>
    <mergeCell ref="G48:H48"/>
    <mergeCell ref="G20:H20"/>
    <mergeCell ref="Y18:AD18"/>
    <mergeCell ref="Y19:Z19"/>
    <mergeCell ref="AA19:AD19"/>
    <mergeCell ref="AA20:AB20"/>
    <mergeCell ref="AC20:AD20"/>
    <mergeCell ref="Y20:Z20"/>
    <mergeCell ref="AA21:AB21"/>
    <mergeCell ref="Y21:Z21"/>
    <mergeCell ref="S19:V19"/>
    <mergeCell ref="B1:N1"/>
    <mergeCell ref="K4:O4"/>
    <mergeCell ref="B3:C3"/>
    <mergeCell ref="B4:C4"/>
    <mergeCell ref="G27:H27"/>
    <mergeCell ref="E29:F29"/>
    <mergeCell ref="G29:H29"/>
    <mergeCell ref="C37:D37"/>
    <mergeCell ref="E37:F37"/>
    <mergeCell ref="G37:H37"/>
    <mergeCell ref="E34:H34"/>
    <mergeCell ref="C27:D27"/>
    <mergeCell ref="C26:D26"/>
    <mergeCell ref="C34:D34"/>
    <mergeCell ref="C35:D35"/>
    <mergeCell ref="C19:D19"/>
    <mergeCell ref="G36:H36"/>
    <mergeCell ref="C29:D29"/>
    <mergeCell ref="D3:J3"/>
    <mergeCell ref="D4:J4"/>
    <mergeCell ref="B6:I6"/>
    <mergeCell ref="B7:I7"/>
    <mergeCell ref="J6:R7"/>
    <mergeCell ref="E19:F19"/>
    <mergeCell ref="AD39:AE39"/>
    <mergeCell ref="R194:S194"/>
    <mergeCell ref="R1:S1"/>
    <mergeCell ref="P1:Q1"/>
    <mergeCell ref="Q18:V18"/>
    <mergeCell ref="Q19:R19"/>
    <mergeCell ref="R219:S219"/>
    <mergeCell ref="T219:U219"/>
    <mergeCell ref="V219:W219"/>
    <mergeCell ref="R216:W216"/>
    <mergeCell ref="R218:S218"/>
    <mergeCell ref="U21:V21"/>
    <mergeCell ref="Q22:R22"/>
    <mergeCell ref="S22:T22"/>
    <mergeCell ref="U22:V22"/>
    <mergeCell ref="Q43:R43"/>
    <mergeCell ref="S43:V43"/>
    <mergeCell ref="P3:R3"/>
    <mergeCell ref="P4:R4"/>
    <mergeCell ref="T194:U194"/>
    <mergeCell ref="T196:U196"/>
    <mergeCell ref="V196:W196"/>
    <mergeCell ref="R49:W49"/>
    <mergeCell ref="R102:W102"/>
    <mergeCell ref="AD152:AE152"/>
    <mergeCell ref="Z151:AE151"/>
    <mergeCell ref="AT217:AU217"/>
    <mergeCell ref="E26:H26"/>
    <mergeCell ref="AP215:AQ215"/>
    <mergeCell ref="AR215:AS215"/>
    <mergeCell ref="AT215:AU215"/>
    <mergeCell ref="AP216:AQ216"/>
    <mergeCell ref="AR216:AS216"/>
    <mergeCell ref="AT216:AU216"/>
    <mergeCell ref="AP214:AU214"/>
    <mergeCell ref="R204:W204"/>
    <mergeCell ref="R206:S206"/>
    <mergeCell ref="AJ205:AM205"/>
    <mergeCell ref="E27:F27"/>
    <mergeCell ref="Z36:AE36"/>
    <mergeCell ref="Z37:AA37"/>
    <mergeCell ref="AB37:AC37"/>
    <mergeCell ref="AD37:AE37"/>
    <mergeCell ref="Z38:AA38"/>
    <mergeCell ref="AB38:AC38"/>
    <mergeCell ref="AD38:AE38"/>
    <mergeCell ref="Z39:AA39"/>
    <mergeCell ref="AB39:AC39"/>
    <mergeCell ref="T57:W57"/>
    <mergeCell ref="T50:W50"/>
    <mergeCell ref="E35:H35"/>
    <mergeCell ref="C38:D38"/>
    <mergeCell ref="E38:F38"/>
    <mergeCell ref="G38:H38"/>
    <mergeCell ref="R229:S229"/>
    <mergeCell ref="T220:U220"/>
    <mergeCell ref="V220:W220"/>
    <mergeCell ref="S121:X121"/>
    <mergeCell ref="S122:T122"/>
    <mergeCell ref="G47:H47"/>
    <mergeCell ref="C36:D36"/>
    <mergeCell ref="E36:F36"/>
    <mergeCell ref="E49:F49"/>
    <mergeCell ref="G49:H49"/>
    <mergeCell ref="C46:H46"/>
    <mergeCell ref="C47:D47"/>
    <mergeCell ref="E47:F47"/>
    <mergeCell ref="B132:M134"/>
    <mergeCell ref="B102:M104"/>
    <mergeCell ref="B192:M194"/>
    <mergeCell ref="AP207:AQ207"/>
    <mergeCell ref="AR207:AS207"/>
    <mergeCell ref="AT207:AU207"/>
    <mergeCell ref="AT206:AU206"/>
    <mergeCell ref="AP206:AQ206"/>
    <mergeCell ref="R196:S196"/>
    <mergeCell ref="AH197:AI197"/>
    <mergeCell ref="AJ194:AM194"/>
    <mergeCell ref="AJ206:AK206"/>
    <mergeCell ref="T195:U195"/>
    <mergeCell ref="V195:W195"/>
    <mergeCell ref="Z195:AA195"/>
    <mergeCell ref="AB195:AC195"/>
    <mergeCell ref="AD195:AE195"/>
    <mergeCell ref="Z196:AA196"/>
    <mergeCell ref="AB196:AC196"/>
    <mergeCell ref="AD196:AE196"/>
    <mergeCell ref="Z194:AA194"/>
    <mergeCell ref="AB194:AC194"/>
    <mergeCell ref="AD194:AE194"/>
    <mergeCell ref="AH195:AI195"/>
    <mergeCell ref="AJ195:AK195"/>
    <mergeCell ref="AH196:AI196"/>
    <mergeCell ref="AJ196:AK196"/>
    <mergeCell ref="AB152:AC152"/>
    <mergeCell ref="Z152:AA152"/>
    <mergeCell ref="Q157:R157"/>
    <mergeCell ref="AJ207:AK207"/>
    <mergeCell ref="AL208:AM208"/>
    <mergeCell ref="V194:W194"/>
    <mergeCell ref="C63:H63"/>
    <mergeCell ref="E64:H64"/>
    <mergeCell ref="C65:D65"/>
    <mergeCell ref="E65:H65"/>
    <mergeCell ref="AJ208:AK208"/>
    <mergeCell ref="R192:W192"/>
    <mergeCell ref="Z192:AE192"/>
    <mergeCell ref="AH194:AI194"/>
    <mergeCell ref="AH192:AM192"/>
    <mergeCell ref="AH193:AI193"/>
    <mergeCell ref="AJ193:AM193"/>
    <mergeCell ref="AL195:AM195"/>
    <mergeCell ref="AL196:AM196"/>
    <mergeCell ref="R208:S208"/>
    <mergeCell ref="T208:U208"/>
    <mergeCell ref="V208:W208"/>
    <mergeCell ref="T105:U105"/>
    <mergeCell ref="V105:W105"/>
    <mergeCell ref="AE237:AH237"/>
    <mergeCell ref="T238:U238"/>
    <mergeCell ref="V238:Y238"/>
    <mergeCell ref="AC238:AD238"/>
    <mergeCell ref="AE238:AH238"/>
    <mergeCell ref="Q156:V156"/>
    <mergeCell ref="S157:V157"/>
    <mergeCell ref="Z153:AA153"/>
    <mergeCell ref="AB153:AC153"/>
    <mergeCell ref="AD153:AE153"/>
    <mergeCell ref="Z154:AA154"/>
    <mergeCell ref="AB154:AC154"/>
    <mergeCell ref="AD154:AE154"/>
    <mergeCell ref="AC237:AD237"/>
    <mergeCell ref="T237:U237"/>
    <mergeCell ref="R220:S220"/>
    <mergeCell ref="AA166:AB166"/>
    <mergeCell ref="AA165:AF165"/>
    <mergeCell ref="AC166:AF166"/>
    <mergeCell ref="AC236:AH236"/>
    <mergeCell ref="R193:S193"/>
    <mergeCell ref="T193:W193"/>
    <mergeCell ref="Z193:AA193"/>
    <mergeCell ref="AB193:AE193"/>
    <mergeCell ref="T242:U242"/>
    <mergeCell ref="S145:T145"/>
    <mergeCell ref="U145:V145"/>
    <mergeCell ref="W145:X145"/>
    <mergeCell ref="S146:T146"/>
    <mergeCell ref="U146:V146"/>
    <mergeCell ref="W146:X146"/>
    <mergeCell ref="S158:V158"/>
    <mergeCell ref="T218:W218"/>
    <mergeCell ref="R221:S221"/>
    <mergeCell ref="T221:U221"/>
    <mergeCell ref="V221:W221"/>
    <mergeCell ref="T206:W206"/>
    <mergeCell ref="R209:S209"/>
    <mergeCell ref="T209:U209"/>
    <mergeCell ref="V209:W209"/>
    <mergeCell ref="V237:Y237"/>
    <mergeCell ref="R195:S195"/>
    <mergeCell ref="R228:W228"/>
    <mergeCell ref="T236:Y236"/>
    <mergeCell ref="AC242:AH242"/>
    <mergeCell ref="AE243:AH243"/>
    <mergeCell ref="AC244:AD244"/>
    <mergeCell ref="AE244:AH244"/>
    <mergeCell ref="S164:X164"/>
    <mergeCell ref="U165:X165"/>
    <mergeCell ref="S166:T166"/>
    <mergeCell ref="U166:X166"/>
    <mergeCell ref="S147:T147"/>
    <mergeCell ref="U147:V147"/>
    <mergeCell ref="W147:X147"/>
    <mergeCell ref="AC243:AD243"/>
    <mergeCell ref="S170:X170"/>
    <mergeCell ref="U171:X171"/>
    <mergeCell ref="S172:T172"/>
    <mergeCell ref="U172:X172"/>
    <mergeCell ref="T241:Y241"/>
    <mergeCell ref="V242:Y242"/>
    <mergeCell ref="T243:U243"/>
    <mergeCell ref="V243:Y243"/>
    <mergeCell ref="S171:T171"/>
    <mergeCell ref="S165:T165"/>
    <mergeCell ref="AA167:AB167"/>
    <mergeCell ref="AC167:AF167"/>
    <mergeCell ref="AP205:AQ205"/>
    <mergeCell ref="AJ197:AK197"/>
    <mergeCell ref="AL197:AM197"/>
    <mergeCell ref="R205:S205"/>
    <mergeCell ref="R217:S217"/>
    <mergeCell ref="AH205:AI205"/>
    <mergeCell ref="AH206:AI206"/>
    <mergeCell ref="AH207:AI207"/>
    <mergeCell ref="AH208:AI208"/>
    <mergeCell ref="AL207:AM207"/>
    <mergeCell ref="AL206:AM206"/>
    <mergeCell ref="AP217:AQ217"/>
    <mergeCell ref="AP203:AU203"/>
    <mergeCell ref="AP204:AQ204"/>
    <mergeCell ref="AR204:AU204"/>
    <mergeCell ref="AH203:AM203"/>
    <mergeCell ref="AH204:AI204"/>
    <mergeCell ref="AJ204:AM204"/>
    <mergeCell ref="AR217:AS217"/>
    <mergeCell ref="AR206:AS206"/>
    <mergeCell ref="AR205:AU205"/>
    <mergeCell ref="AP208:AQ208"/>
    <mergeCell ref="AR208:AS208"/>
    <mergeCell ref="AT208:AU208"/>
    <mergeCell ref="C24:H24"/>
    <mergeCell ref="C25:D25"/>
    <mergeCell ref="E25:H25"/>
    <mergeCell ref="G21:H21"/>
    <mergeCell ref="Q158:R158"/>
    <mergeCell ref="R112:W112"/>
    <mergeCell ref="R113:S113"/>
    <mergeCell ref="T113:W113"/>
    <mergeCell ref="R114:S114"/>
    <mergeCell ref="T114:W114"/>
    <mergeCell ref="R105:S105"/>
    <mergeCell ref="U122:X122"/>
    <mergeCell ref="S123:T123"/>
    <mergeCell ref="U123:X123"/>
    <mergeCell ref="S143:T143"/>
    <mergeCell ref="S142:X142"/>
    <mergeCell ref="U143:X143"/>
    <mergeCell ref="S144:T144"/>
    <mergeCell ref="U144:X144"/>
    <mergeCell ref="R51:S51"/>
    <mergeCell ref="C33:H33"/>
    <mergeCell ref="R55:W55"/>
    <mergeCell ref="T56:W56"/>
    <mergeCell ref="R57:S57"/>
    <mergeCell ref="Z137:AA137"/>
    <mergeCell ref="AB137:AC137"/>
    <mergeCell ref="AD137:AE137"/>
    <mergeCell ref="Q134:R134"/>
    <mergeCell ref="Q135:R135"/>
    <mergeCell ref="Q137:R137"/>
    <mergeCell ref="Z133:AE133"/>
    <mergeCell ref="Z134:AA134"/>
    <mergeCell ref="AB134:AE134"/>
    <mergeCell ref="Z135:AA135"/>
    <mergeCell ref="AB135:AC135"/>
    <mergeCell ref="AD135:AE135"/>
    <mergeCell ref="Z136:AA136"/>
    <mergeCell ref="AB136:AC136"/>
    <mergeCell ref="AD136:AE136"/>
    <mergeCell ref="S134:V134"/>
    <mergeCell ref="S135:T135"/>
    <mergeCell ref="U135:V135"/>
    <mergeCell ref="S137:T137"/>
    <mergeCell ref="U137:V137"/>
    <mergeCell ref="Z102:AE102"/>
    <mergeCell ref="R103:S103"/>
    <mergeCell ref="T103:W103"/>
    <mergeCell ref="Z103:AA103"/>
    <mergeCell ref="AB103:AE103"/>
    <mergeCell ref="R104:S104"/>
    <mergeCell ref="T104:U104"/>
    <mergeCell ref="V104:W104"/>
    <mergeCell ref="Z104:AA104"/>
    <mergeCell ref="AB104:AC104"/>
    <mergeCell ref="AD104:AE104"/>
    <mergeCell ref="Z105:AA105"/>
    <mergeCell ref="AB105:AC105"/>
    <mergeCell ref="AD105:AE105"/>
    <mergeCell ref="R106:S106"/>
    <mergeCell ref="T106:U106"/>
    <mergeCell ref="V106:W106"/>
    <mergeCell ref="Z106:AA106"/>
    <mergeCell ref="AB106:AC106"/>
    <mergeCell ref="AD106:AE106"/>
  </mergeCells>
  <dataValidations count="1">
    <dataValidation type="list" showInputMessage="1" showErrorMessage="1" sqref="B2" xr:uid="{BAD75C66-BC4E-4C03-A492-FACE53A1C8CB}">
      <formula1>$A$3:$A$5</formula1>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1F145-691A-49C4-AF71-E33C59CF9420}">
  <dimension ref="A1:O98"/>
  <sheetViews>
    <sheetView zoomScale="70" zoomScaleNormal="70" workbookViewId="0">
      <selection activeCell="K71" sqref="K71"/>
    </sheetView>
  </sheetViews>
  <sheetFormatPr defaultRowHeight="14.5" x14ac:dyDescent="0.35"/>
  <cols>
    <col min="1" max="1" width="2.26953125" customWidth="1"/>
    <col min="2" max="2" width="58.26953125" customWidth="1"/>
    <col min="3" max="3" width="22.81640625" customWidth="1"/>
    <col min="4" max="4" width="52.7265625" customWidth="1"/>
    <col min="5" max="5" width="20.7265625" customWidth="1"/>
    <col min="6" max="6" width="18.7265625" customWidth="1"/>
    <col min="7" max="7" width="18.26953125" customWidth="1"/>
    <col min="8" max="8" width="11.81640625" customWidth="1"/>
    <col min="9" max="9" width="14.81640625" customWidth="1"/>
    <col min="10" max="10" width="14" bestFit="1" customWidth="1"/>
    <col min="11" max="11" width="17.54296875" customWidth="1"/>
    <col min="12" max="12" width="14.26953125" bestFit="1" customWidth="1"/>
    <col min="13" max="13" width="1.26953125" customWidth="1"/>
    <col min="14" max="14" width="15.81640625" customWidth="1"/>
    <col min="15" max="15" width="16.453125" customWidth="1"/>
  </cols>
  <sheetData>
    <row r="1" spans="1:15" x14ac:dyDescent="0.35">
      <c r="B1" s="284" t="str">
        <f ca="1">structure!B1</f>
        <v/>
      </c>
      <c r="C1" s="284"/>
      <c r="D1" s="284"/>
      <c r="E1" s="284"/>
      <c r="F1" s="284"/>
      <c r="G1" s="284"/>
      <c r="J1" s="8" t="s">
        <v>834</v>
      </c>
      <c r="K1" s="9">
        <v>45631</v>
      </c>
    </row>
    <row r="2" spans="1:15" ht="21" x14ac:dyDescent="0.35">
      <c r="A2" s="18">
        <f>MATCH(B2,A3:A5,0)</f>
        <v>1</v>
      </c>
      <c r="B2" s="149" t="s">
        <v>57</v>
      </c>
      <c r="C2" s="303" t="s">
        <v>776</v>
      </c>
      <c r="D2" s="304"/>
      <c r="E2" s="304"/>
      <c r="F2" s="66"/>
      <c r="G2" s="66"/>
      <c r="H2" s="66"/>
      <c r="I2" s="66"/>
      <c r="J2" s="66"/>
      <c r="K2" s="9"/>
    </row>
    <row r="3" spans="1:15" x14ac:dyDescent="0.35">
      <c r="A3" s="18" t="s">
        <v>57</v>
      </c>
      <c r="B3" s="148" t="str">
        <f>IF(A2=1,A!C6,IF(A2=2,A!D6,A!E6))</f>
        <v>Päiväys</v>
      </c>
      <c r="C3" s="291" t="str">
        <f>IF(A2=1,A!C7,IF(A2=2,A!D7,A!E7))</f>
        <v>Laatijan etunimi ja sukunimi</v>
      </c>
      <c r="D3" s="286"/>
      <c r="E3" s="285" t="str">
        <f>IF(A2=1,A!C8,IF(A2=2,A!D8,A!E8))</f>
        <v>Sähköpostiosoite</v>
      </c>
      <c r="F3" s="286"/>
      <c r="G3" s="286"/>
      <c r="H3" s="287"/>
      <c r="I3" s="291" t="str">
        <f>IF(A2=1,A!C9,IF(A2=2,A!D9,A!E9))</f>
        <v>Puhelinnumero</v>
      </c>
      <c r="J3" s="286"/>
      <c r="K3" s="287"/>
    </row>
    <row r="4" spans="1:15" ht="18.5" x14ac:dyDescent="0.45">
      <c r="A4" s="18" t="s">
        <v>58</v>
      </c>
      <c r="B4" s="143">
        <f ca="1">TODAY()</f>
        <v>45636</v>
      </c>
      <c r="C4" s="288"/>
      <c r="D4" s="289"/>
      <c r="E4" s="288"/>
      <c r="F4" s="289"/>
      <c r="G4" s="289"/>
      <c r="H4" s="290"/>
      <c r="I4" s="288"/>
      <c r="J4" s="289"/>
      <c r="K4" s="290"/>
    </row>
    <row r="5" spans="1:15" x14ac:dyDescent="0.35">
      <c r="A5" s="18" t="s">
        <v>59</v>
      </c>
    </row>
    <row r="6" spans="1:15" ht="15" customHeight="1" x14ac:dyDescent="0.35">
      <c r="B6" s="291" t="str">
        <f>IF($A$2=1,A!$C$10,IF($A$2=2,A!$D$10,A!$E$10))</f>
        <v>Projektin vastuullisen johtajan etu- ja sukunimi</v>
      </c>
      <c r="C6" s="287"/>
      <c r="D6" s="294" t="str">
        <f>IF($A$2=1,A!$C$11,IF($A$2=2,A!$D$11,A!$E$11))</f>
        <v>Projektin vastuullisena johtajana vakuutan, että lähettämäni tiedot ovat oikein.</v>
      </c>
      <c r="E6" s="295"/>
      <c r="F6" s="295"/>
      <c r="G6" s="295"/>
      <c r="H6" s="296"/>
      <c r="I6" s="27"/>
      <c r="J6" s="27"/>
      <c r="K6" s="27"/>
      <c r="L6" s="27"/>
      <c r="M6" s="27"/>
    </row>
    <row r="7" spans="1:15" ht="15" customHeight="1" x14ac:dyDescent="0.35">
      <c r="B7" s="300"/>
      <c r="C7" s="300"/>
      <c r="D7" s="297"/>
      <c r="E7" s="298"/>
      <c r="F7" s="298"/>
      <c r="G7" s="298"/>
      <c r="H7" s="299"/>
      <c r="I7" s="27"/>
      <c r="J7" s="27"/>
      <c r="K7" s="27"/>
      <c r="L7" s="27"/>
      <c r="M7" s="27"/>
    </row>
    <row r="9" spans="1:15" ht="26" x14ac:dyDescent="0.6">
      <c r="B9" s="6" t="str">
        <f>IF($A$2=1,A!$C$45,IF($A$2=2,A!$D$45,A!$E$45))</f>
        <v>Osakeyhtiön osakasluettelo</v>
      </c>
    </row>
    <row r="11" spans="1:15" x14ac:dyDescent="0.35">
      <c r="B11" s="291" t="str">
        <f>IF($A$2=1,A!$C$46,IF($A$2=2,A!$D$46,A!$E$46))</f>
        <v>HAKIJAYRITYS</v>
      </c>
      <c r="C11" s="286"/>
      <c r="D11" s="287"/>
      <c r="E11" s="251" t="str">
        <f>IF($A$2=1,A!$C$48,IF($A$2=2,A!$D$48,A!$E$48))</f>
        <v>y-tunnus:</v>
      </c>
      <c r="F11" s="251"/>
      <c r="G11" s="251" t="str">
        <f>IF($A$2=1,A!$C$49,IF($A$2=2,A!$D$49,A!$E$49))</f>
        <v>voimassa alkaen pvm</v>
      </c>
      <c r="H11" s="251"/>
      <c r="N11" s="278" t="str">
        <f>IF($A$2=1,A!$C$47,IF($A$2=2,A!$D$47,A!$E$47))</f>
        <v>Henkilön ja hänen määräysvallassa olevien yhtiöiden yhteenlaskettu</v>
      </c>
      <c r="O11" s="279"/>
    </row>
    <row r="12" spans="1:15" ht="18.5" x14ac:dyDescent="0.45">
      <c r="B12" s="302"/>
      <c r="C12" s="302"/>
      <c r="D12" s="302"/>
      <c r="E12" s="252"/>
      <c r="F12" s="252"/>
      <c r="G12" s="252"/>
      <c r="H12" s="252"/>
      <c r="N12" s="280"/>
      <c r="O12" s="281"/>
    </row>
    <row r="13" spans="1:15" x14ac:dyDescent="0.35">
      <c r="N13" s="282"/>
      <c r="O13" s="283"/>
    </row>
    <row r="14" spans="1:15" ht="44.25" customHeight="1" x14ac:dyDescent="0.35">
      <c r="B14" s="49" t="str">
        <f>IF($A$2=1,A!$C$50,IF($A$2=2,A!$D$50,A!$E$50))</f>
        <v>edunsaaja omistaja, koko nimi / virallinen nimi</v>
      </c>
      <c r="C14" s="50" t="str">
        <f>IF($A$2=1,A!$C$51,IF($A$2=2,A!$D$51,A!$E$51))</f>
        <v>syntymäaika /
 y-tunnus</v>
      </c>
      <c r="D14" s="51" t="str">
        <f>IF($A$2=1,A!$C$52,IF($A$2=2,A!$D$52,A!$E$52))</f>
        <v>kotiosoite / kotipaikka</v>
      </c>
      <c r="E14" s="50" t="str">
        <f>IF($A$2=1,A!$C$53,IF($A$2=2,A!$D$53,A!$E$53))</f>
        <v>maa /
 rekisteröintimaa</v>
      </c>
      <c r="F14" s="50" t="str">
        <f>IF($A$2=1,A!$C$54,IF($A$2=2,A!$D$54,A!$E$54))</f>
        <v>kansalaisuus</v>
      </c>
      <c r="G14" s="50" t="str">
        <f>IF($A$2=1,A!$C$55,IF($A$2=2,A!$D$55,A!$E$55))</f>
        <v>yritysmuoto</v>
      </c>
      <c r="H14" s="52" t="str">
        <f>IF($A$2=1,A!$C$56,IF($A$2=2,A!$D$56,A!$E$56))</f>
        <v>osakelaji</v>
      </c>
      <c r="I14" s="49" t="str">
        <f>IF($A$2=1,A!$C$57,IF($A$2=2,A!$D$57,A!$E$57))</f>
        <v>antamispäivä</v>
      </c>
      <c r="J14" s="53" t="str">
        <f>IF($A$2=1,A!$C$58,IF($A$2=2,A!$D$58,A!$E$58))</f>
        <v>osakkeet,
 lkm</v>
      </c>
      <c r="K14" s="53" t="str">
        <f>IF($A$2=1,A!$C$59,IF($A$2=2,A!$D$59,A!$E$59))</f>
        <v>omistusosuus,
 %</v>
      </c>
      <c r="L14" s="53" t="str">
        <f>IF($A$2=1,A!$C$60,IF($A$2=2,A!$D$60,A!$E$60))</f>
        <v>äänivalta,
 %</v>
      </c>
      <c r="N14" s="74" t="str">
        <f>IF($A$2=1,A!$C$61,IF($A$2=2,A!$D$61,A!$E$61))</f>
        <v>omistusosuus,
 %</v>
      </c>
      <c r="O14" s="74" t="str">
        <f>IF($A$2=1,A!$C$62,IF($A$2=2,A!$D$62,A!$E$62))</f>
        <v>äänivalta,
 %</v>
      </c>
    </row>
    <row r="15" spans="1:15" x14ac:dyDescent="0.35">
      <c r="B15" s="1" t="s">
        <v>25</v>
      </c>
      <c r="C15" s="36">
        <v>23436</v>
      </c>
      <c r="D15" s="25" t="s">
        <v>173</v>
      </c>
      <c r="E15" s="54" t="s">
        <v>376</v>
      </c>
      <c r="F15" s="25" t="s">
        <v>376</v>
      </c>
      <c r="G15" s="39" t="s">
        <v>172</v>
      </c>
      <c r="H15" s="24" t="s">
        <v>175</v>
      </c>
      <c r="I15" s="40">
        <v>44562</v>
      </c>
      <c r="J15" s="41">
        <v>400</v>
      </c>
      <c r="K15" s="31">
        <v>0.4</v>
      </c>
      <c r="L15" s="31">
        <f>K15/SUM(K$41-K$39-K$40)</f>
        <v>0.50000000000000011</v>
      </c>
      <c r="M15" s="31"/>
      <c r="N15" s="31">
        <v>0.6</v>
      </c>
      <c r="O15" s="31">
        <v>0.66</v>
      </c>
    </row>
    <row r="16" spans="1:15" x14ac:dyDescent="0.35">
      <c r="B16" s="1" t="s">
        <v>165</v>
      </c>
      <c r="C16" s="24" t="s">
        <v>163</v>
      </c>
      <c r="D16" s="25" t="s">
        <v>174</v>
      </c>
      <c r="E16" s="54" t="s">
        <v>376</v>
      </c>
      <c r="F16" s="25" t="s">
        <v>376</v>
      </c>
      <c r="G16" s="1" t="s">
        <v>164</v>
      </c>
      <c r="H16" s="24" t="s">
        <v>176</v>
      </c>
      <c r="I16" s="40">
        <v>44573</v>
      </c>
      <c r="J16" s="41">
        <v>200</v>
      </c>
      <c r="K16" s="31">
        <v>0.2</v>
      </c>
      <c r="L16" s="31">
        <f t="shared" ref="L16:L37" si="0">K16/SUM(K$41-K$39-K$40)</f>
        <v>0.25000000000000006</v>
      </c>
      <c r="M16" s="31"/>
      <c r="N16" s="34" t="s">
        <v>172</v>
      </c>
      <c r="O16" s="34" t="s">
        <v>172</v>
      </c>
    </row>
    <row r="17" spans="2:15" x14ac:dyDescent="0.35">
      <c r="B17" s="1" t="s">
        <v>166</v>
      </c>
      <c r="C17" s="36">
        <v>23436</v>
      </c>
      <c r="D17" s="25" t="s">
        <v>177</v>
      </c>
      <c r="E17" s="54" t="s">
        <v>376</v>
      </c>
      <c r="F17" s="25" t="s">
        <v>376</v>
      </c>
      <c r="G17" s="39" t="s">
        <v>172</v>
      </c>
      <c r="H17" s="24" t="s">
        <v>176</v>
      </c>
      <c r="I17" s="40">
        <v>44573</v>
      </c>
      <c r="J17" s="41">
        <v>200</v>
      </c>
      <c r="K17" s="31">
        <v>0.2</v>
      </c>
      <c r="L17" s="31">
        <f t="shared" si="0"/>
        <v>0.25000000000000006</v>
      </c>
      <c r="M17" s="31"/>
      <c r="N17" s="31"/>
      <c r="O17" s="31"/>
    </row>
    <row r="18" spans="2:15" x14ac:dyDescent="0.35">
      <c r="B18" s="1"/>
      <c r="C18" s="24"/>
      <c r="D18" s="1"/>
      <c r="E18" s="1"/>
      <c r="F18" s="1"/>
      <c r="G18" s="1"/>
      <c r="H18" s="24"/>
      <c r="I18" s="41"/>
      <c r="J18" s="41"/>
      <c r="K18" s="31"/>
      <c r="L18" s="31">
        <f t="shared" si="0"/>
        <v>0</v>
      </c>
      <c r="M18" s="31"/>
      <c r="N18" s="31"/>
      <c r="O18" s="31"/>
    </row>
    <row r="19" spans="2:15" x14ac:dyDescent="0.35">
      <c r="B19" s="1"/>
      <c r="C19" s="24"/>
      <c r="D19" s="1"/>
      <c r="E19" s="1"/>
      <c r="F19" s="1"/>
      <c r="G19" s="1"/>
      <c r="H19" s="24"/>
      <c r="I19" s="41"/>
      <c r="J19" s="41"/>
      <c r="K19" s="31"/>
      <c r="L19" s="31">
        <f t="shared" si="0"/>
        <v>0</v>
      </c>
      <c r="M19" s="31"/>
      <c r="N19" s="31"/>
      <c r="O19" s="31"/>
    </row>
    <row r="20" spans="2:15" x14ac:dyDescent="0.35">
      <c r="B20" s="1"/>
      <c r="C20" s="24"/>
      <c r="D20" s="1"/>
      <c r="E20" s="1"/>
      <c r="F20" s="1"/>
      <c r="G20" s="1"/>
      <c r="H20" s="24"/>
      <c r="I20" s="41"/>
      <c r="J20" s="41"/>
      <c r="K20" s="31"/>
      <c r="L20" s="31">
        <f t="shared" si="0"/>
        <v>0</v>
      </c>
      <c r="M20" s="31"/>
      <c r="N20" s="31"/>
      <c r="O20" s="31"/>
    </row>
    <row r="21" spans="2:15" x14ac:dyDescent="0.35">
      <c r="B21" s="1"/>
      <c r="C21" s="24"/>
      <c r="D21" s="1"/>
      <c r="E21" s="1"/>
      <c r="F21" s="1"/>
      <c r="G21" s="1"/>
      <c r="H21" s="24"/>
      <c r="I21" s="41"/>
      <c r="J21" s="41"/>
      <c r="K21" s="31"/>
      <c r="L21" s="31">
        <f t="shared" si="0"/>
        <v>0</v>
      </c>
      <c r="M21" s="31"/>
      <c r="N21" s="31"/>
      <c r="O21" s="31"/>
    </row>
    <row r="22" spans="2:15" x14ac:dyDescent="0.35">
      <c r="B22" s="1"/>
      <c r="C22" s="24"/>
      <c r="D22" s="1"/>
      <c r="E22" s="1"/>
      <c r="F22" s="1"/>
      <c r="G22" s="1"/>
      <c r="H22" s="24"/>
      <c r="I22" s="41"/>
      <c r="J22" s="41"/>
      <c r="K22" s="31"/>
      <c r="L22" s="31">
        <f t="shared" si="0"/>
        <v>0</v>
      </c>
      <c r="M22" s="31"/>
      <c r="N22" s="31"/>
      <c r="O22" s="31"/>
    </row>
    <row r="23" spans="2:15" x14ac:dyDescent="0.35">
      <c r="B23" s="1"/>
      <c r="C23" s="24"/>
      <c r="D23" s="1"/>
      <c r="E23" s="1"/>
      <c r="F23" s="1"/>
      <c r="G23" s="1"/>
      <c r="H23" s="24"/>
      <c r="I23" s="41"/>
      <c r="J23" s="41"/>
      <c r="K23" s="31"/>
      <c r="L23" s="31">
        <f t="shared" si="0"/>
        <v>0</v>
      </c>
      <c r="M23" s="31"/>
      <c r="N23" s="31"/>
      <c r="O23" s="31"/>
    </row>
    <row r="24" spans="2:15" x14ac:dyDescent="0.35">
      <c r="B24" s="1"/>
      <c r="C24" s="24"/>
      <c r="D24" s="1"/>
      <c r="E24" s="1"/>
      <c r="F24" s="1"/>
      <c r="G24" s="1"/>
      <c r="H24" s="24"/>
      <c r="I24" s="41"/>
      <c r="J24" s="41"/>
      <c r="K24" s="31"/>
      <c r="L24" s="31">
        <f t="shared" si="0"/>
        <v>0</v>
      </c>
      <c r="M24" s="31"/>
      <c r="N24" s="31"/>
      <c r="O24" s="31"/>
    </row>
    <row r="25" spans="2:15" x14ac:dyDescent="0.35">
      <c r="B25" s="1"/>
      <c r="C25" s="24"/>
      <c r="D25" s="1"/>
      <c r="E25" s="1"/>
      <c r="F25" s="1"/>
      <c r="G25" s="1"/>
      <c r="H25" s="24"/>
      <c r="I25" s="41"/>
      <c r="J25" s="41"/>
      <c r="K25" s="31"/>
      <c r="L25" s="31">
        <f t="shared" si="0"/>
        <v>0</v>
      </c>
      <c r="M25" s="31"/>
      <c r="N25" s="31"/>
      <c r="O25" s="31"/>
    </row>
    <row r="26" spans="2:15" x14ac:dyDescent="0.35">
      <c r="B26" s="1"/>
      <c r="C26" s="24"/>
      <c r="D26" s="1"/>
      <c r="E26" s="1"/>
      <c r="F26" s="1"/>
      <c r="G26" s="1"/>
      <c r="H26" s="24"/>
      <c r="I26" s="41"/>
      <c r="J26" s="41"/>
      <c r="K26" s="31"/>
      <c r="L26" s="31">
        <f t="shared" si="0"/>
        <v>0</v>
      </c>
      <c r="M26" s="31"/>
      <c r="N26" s="31"/>
      <c r="O26" s="31"/>
    </row>
    <row r="27" spans="2:15" x14ac:dyDescent="0.35">
      <c r="B27" s="1"/>
      <c r="C27" s="24"/>
      <c r="D27" s="1"/>
      <c r="E27" s="1"/>
      <c r="F27" s="1"/>
      <c r="G27" s="1"/>
      <c r="H27" s="24"/>
      <c r="I27" s="41"/>
      <c r="J27" s="41"/>
      <c r="K27" s="31"/>
      <c r="L27" s="31">
        <f t="shared" si="0"/>
        <v>0</v>
      </c>
      <c r="M27" s="31"/>
      <c r="N27" s="31"/>
      <c r="O27" s="31"/>
    </row>
    <row r="28" spans="2:15" x14ac:dyDescent="0.35">
      <c r="B28" s="1"/>
      <c r="C28" s="24"/>
      <c r="D28" s="1"/>
      <c r="E28" s="1"/>
      <c r="F28" s="1"/>
      <c r="G28" s="1"/>
      <c r="H28" s="24"/>
      <c r="I28" s="41"/>
      <c r="J28" s="41"/>
      <c r="K28" s="31"/>
      <c r="L28" s="31">
        <f t="shared" si="0"/>
        <v>0</v>
      </c>
      <c r="M28" s="31"/>
      <c r="N28" s="31"/>
      <c r="O28" s="31"/>
    </row>
    <row r="29" spans="2:15" x14ac:dyDescent="0.35">
      <c r="B29" s="1"/>
      <c r="C29" s="24"/>
      <c r="D29" s="1"/>
      <c r="E29" s="1"/>
      <c r="F29" s="1"/>
      <c r="G29" s="1"/>
      <c r="H29" s="24"/>
      <c r="I29" s="41"/>
      <c r="J29" s="41"/>
      <c r="K29" s="31"/>
      <c r="L29" s="31">
        <f t="shared" si="0"/>
        <v>0</v>
      </c>
      <c r="M29" s="31"/>
      <c r="N29" s="31"/>
      <c r="O29" s="31"/>
    </row>
    <row r="30" spans="2:15" x14ac:dyDescent="0.35">
      <c r="B30" s="1"/>
      <c r="C30" s="24"/>
      <c r="D30" s="1"/>
      <c r="E30" s="1"/>
      <c r="F30" s="1"/>
      <c r="G30" s="1"/>
      <c r="H30" s="24"/>
      <c r="I30" s="41"/>
      <c r="J30" s="41"/>
      <c r="K30" s="31"/>
      <c r="L30" s="31">
        <f t="shared" si="0"/>
        <v>0</v>
      </c>
      <c r="M30" s="31"/>
      <c r="N30" s="31"/>
      <c r="O30" s="31"/>
    </row>
    <row r="31" spans="2:15" x14ac:dyDescent="0.35">
      <c r="B31" s="1"/>
      <c r="C31" s="24"/>
      <c r="D31" s="1"/>
      <c r="E31" s="1"/>
      <c r="F31" s="1"/>
      <c r="G31" s="1"/>
      <c r="H31" s="24"/>
      <c r="I31" s="41"/>
      <c r="J31" s="41"/>
      <c r="K31" s="31"/>
      <c r="L31" s="31">
        <f t="shared" si="0"/>
        <v>0</v>
      </c>
      <c r="M31" s="31"/>
      <c r="N31" s="31"/>
      <c r="O31" s="31"/>
    </row>
    <row r="32" spans="2:15" x14ac:dyDescent="0.35">
      <c r="B32" s="1"/>
      <c r="C32" s="24"/>
      <c r="D32" s="1"/>
      <c r="E32" s="1"/>
      <c r="F32" s="1"/>
      <c r="G32" s="1"/>
      <c r="H32" s="24"/>
      <c r="I32" s="41"/>
      <c r="J32" s="41"/>
      <c r="K32" s="31"/>
      <c r="L32" s="31">
        <f t="shared" si="0"/>
        <v>0</v>
      </c>
      <c r="M32" s="31"/>
      <c r="N32" s="31"/>
      <c r="O32" s="31"/>
    </row>
    <row r="33" spans="2:15" x14ac:dyDescent="0.35">
      <c r="B33" s="1"/>
      <c r="C33" s="24"/>
      <c r="D33" s="1"/>
      <c r="E33" s="1"/>
      <c r="F33" s="1"/>
      <c r="G33" s="1"/>
      <c r="H33" s="24"/>
      <c r="I33" s="41"/>
      <c r="J33" s="41"/>
      <c r="K33" s="31"/>
      <c r="L33" s="31">
        <f t="shared" si="0"/>
        <v>0</v>
      </c>
      <c r="M33" s="31"/>
      <c r="N33" s="31"/>
      <c r="O33" s="31"/>
    </row>
    <row r="34" spans="2:15" x14ac:dyDescent="0.35">
      <c r="B34" s="1"/>
      <c r="C34" s="24"/>
      <c r="D34" s="1"/>
      <c r="E34" s="1"/>
      <c r="F34" s="1"/>
      <c r="G34" s="1"/>
      <c r="H34" s="24"/>
      <c r="I34" s="41"/>
      <c r="J34" s="41"/>
      <c r="K34" s="31"/>
      <c r="L34" s="31">
        <f t="shared" si="0"/>
        <v>0</v>
      </c>
      <c r="M34" s="31"/>
      <c r="N34" s="31"/>
      <c r="O34" s="31"/>
    </row>
    <row r="35" spans="2:15" x14ac:dyDescent="0.35">
      <c r="B35" s="1"/>
      <c r="C35" s="24"/>
      <c r="D35" s="1"/>
      <c r="E35" s="1"/>
      <c r="F35" s="1"/>
      <c r="G35" s="1"/>
      <c r="H35" s="24"/>
      <c r="I35" s="41"/>
      <c r="J35" s="41"/>
      <c r="K35" s="31"/>
      <c r="L35" s="31">
        <f t="shared" si="0"/>
        <v>0</v>
      </c>
      <c r="M35" s="31"/>
      <c r="N35" s="31"/>
      <c r="O35" s="31"/>
    </row>
    <row r="36" spans="2:15" x14ac:dyDescent="0.35">
      <c r="B36" s="1"/>
      <c r="C36" s="24"/>
      <c r="D36" s="1"/>
      <c r="E36" s="1"/>
      <c r="F36" s="1"/>
      <c r="G36" s="1"/>
      <c r="H36" s="24"/>
      <c r="I36" s="41"/>
      <c r="J36" s="41"/>
      <c r="K36" s="31"/>
      <c r="L36" s="31">
        <f t="shared" si="0"/>
        <v>0</v>
      </c>
      <c r="M36" s="31"/>
      <c r="N36" s="31"/>
      <c r="O36" s="31"/>
    </row>
    <row r="37" spans="2:15" x14ac:dyDescent="0.35">
      <c r="B37" s="1"/>
      <c r="C37" s="24"/>
      <c r="D37" s="1"/>
      <c r="E37" s="1"/>
      <c r="F37" s="1"/>
      <c r="G37" s="1"/>
      <c r="H37" s="24"/>
      <c r="I37" s="41"/>
      <c r="J37" s="41"/>
      <c r="K37" s="31"/>
      <c r="L37" s="31">
        <f t="shared" si="0"/>
        <v>0</v>
      </c>
      <c r="M37" s="31"/>
      <c r="N37" s="31"/>
      <c r="O37" s="31"/>
    </row>
    <row r="38" spans="2:15" x14ac:dyDescent="0.35">
      <c r="B38" s="272" t="str">
        <f>IF($A$2=1,A!$C$63,IF($A$2=2,A!$D$63,A!$E$63))</f>
        <v>kaikki osakkaat kerrottava; jos on paljon, toimita erillinen ajantasainen osakasluettelo</v>
      </c>
      <c r="C38" s="273"/>
      <c r="D38" s="273"/>
      <c r="E38" s="273"/>
      <c r="F38" s="273"/>
      <c r="G38" s="273"/>
      <c r="H38" s="273"/>
      <c r="I38" s="274"/>
      <c r="J38" s="32"/>
      <c r="K38" s="32"/>
      <c r="L38" s="32"/>
      <c r="M38" s="31"/>
      <c r="N38" s="32"/>
      <c r="O38" s="32"/>
    </row>
    <row r="39" spans="2:15" x14ac:dyDescent="0.35">
      <c r="B39" s="275" t="str">
        <f>IF($A$2=1,A!$C$64,IF($A$2=2,A!$D$64,A!$E$64))</f>
        <v>kannustinjärjestelmän osakkeet ja optiot</v>
      </c>
      <c r="C39" s="276"/>
      <c r="D39" s="276"/>
      <c r="E39" s="276"/>
      <c r="F39" s="276"/>
      <c r="G39" s="276"/>
      <c r="H39" s="276"/>
      <c r="I39" s="277"/>
      <c r="J39" s="41"/>
      <c r="K39" s="31">
        <v>0.15</v>
      </c>
      <c r="L39" s="32"/>
      <c r="M39" s="31"/>
      <c r="N39" s="32"/>
      <c r="O39" s="32"/>
    </row>
    <row r="40" spans="2:15" x14ac:dyDescent="0.35">
      <c r="B40" s="275" t="str">
        <f>IF($A$2=1,A!$C$65,IF($A$2=2,A!$D$65,A!$E$65))</f>
        <v>muut yhtiön hallussa olevat osakkeet</v>
      </c>
      <c r="C40" s="276"/>
      <c r="D40" s="276"/>
      <c r="E40" s="276"/>
      <c r="F40" s="276"/>
      <c r="G40" s="276"/>
      <c r="H40" s="276"/>
      <c r="I40" s="277"/>
      <c r="J40" s="41"/>
      <c r="K40" s="31">
        <v>0.05</v>
      </c>
      <c r="L40" s="32"/>
      <c r="M40" s="31"/>
      <c r="N40" s="32"/>
      <c r="O40" s="32"/>
    </row>
    <row r="41" spans="2:15" x14ac:dyDescent="0.35">
      <c r="B41" s="292" t="str">
        <f>IF($A$2=1,A!$C$66,IF($A$2=2,A!$D$66,A!$E$66))</f>
        <v>Yhteensä</v>
      </c>
      <c r="C41" s="293"/>
      <c r="D41" s="293"/>
      <c r="E41" s="293"/>
      <c r="F41" s="293"/>
      <c r="G41" s="293"/>
      <c r="H41" s="293"/>
      <c r="I41" s="216"/>
      <c r="J41" s="41">
        <f>SUM(J15:J40)</f>
        <v>800</v>
      </c>
      <c r="K41" s="147">
        <f>SUM(K15:K40)</f>
        <v>1</v>
      </c>
      <c r="L41" s="147">
        <f>SUM(L15:L40)</f>
        <v>1.0000000000000002</v>
      </c>
      <c r="M41" s="35"/>
      <c r="N41" s="33"/>
      <c r="O41" s="33"/>
    </row>
    <row r="43" spans="2:15" x14ac:dyDescent="0.35">
      <c r="B43" t="str">
        <f>IF($A$2=1,A!$C$67,IF($A$2=2,A!$D$67,A!$E$67))</f>
        <v>Mikäli osakkeen omistaja on muu kuin luonnollinen henkilö ja sen osuus% tai äänimäärä% on vähintään 10%, niin tee siitä oma erillinen osakas-, omistus-, edunsaaja- tai määräysvallan käyttäjäluettelo alle.</v>
      </c>
    </row>
    <row r="45" spans="2:15" x14ac:dyDescent="0.35">
      <c r="B45" t="str">
        <f>IF($A$2=1,A!$C$68,IF($A$2=2,A!$D$68,A!$E$68))</f>
        <v>Käytä alla olevia mallipohjia omistavien yhteistöjen omistuksen ja määräysvallan kuvaamiseen. Tarvittaessa lisää rivejä ja kopio pohjia alaspäin.</v>
      </c>
    </row>
    <row r="47" spans="2:15" x14ac:dyDescent="0.35">
      <c r="B47" t="s">
        <v>196</v>
      </c>
    </row>
    <row r="49" spans="2:12" ht="26" x14ac:dyDescent="0.6">
      <c r="B49" s="6" t="str">
        <f>IF($A$2=1,A!$C$45,IF($A$2=2,A!$D$45,A!$E$45))</f>
        <v>Osakeyhtiön osakasluettelo</v>
      </c>
    </row>
    <row r="51" spans="2:12" x14ac:dyDescent="0.35">
      <c r="B51" s="305" t="str">
        <f>IF($A$2=1,A!$C$69,IF($A$2=2,A!$D$69,A!$E$69))</f>
        <v>OMISTAVA YHTIÖ / YHTEISÖ</v>
      </c>
      <c r="C51" s="306"/>
      <c r="D51" s="307"/>
      <c r="E51" s="301" t="str">
        <f>IF($A$2=1,A!$C$48,IF($A$2=2,A!$D$48,A!$E$48))</f>
        <v>y-tunnus:</v>
      </c>
      <c r="F51" s="301"/>
      <c r="G51" s="301" t="str">
        <f>IF($A$2=1,A!$C$49,IF($A$2=2,A!$D$49,A!$E$49))</f>
        <v>voimassa alkaen pvm</v>
      </c>
      <c r="H51" s="301"/>
    </row>
    <row r="52" spans="2:12" ht="18.5" x14ac:dyDescent="0.45">
      <c r="B52" s="302"/>
      <c r="C52" s="302"/>
      <c r="D52" s="302"/>
      <c r="E52" s="252"/>
      <c r="F52" s="252"/>
      <c r="G52" s="252"/>
      <c r="H52" s="252"/>
    </row>
    <row r="54" spans="2:12" ht="29" x14ac:dyDescent="0.35">
      <c r="B54" s="2" t="str">
        <f>IF($A$2=1,A!$C$50,IF($A$2=2,A!$D$50,A!$E$50))</f>
        <v>edunsaaja omistaja, koko nimi / virallinen nimi</v>
      </c>
      <c r="C54" s="37" t="str">
        <f>IF($A$2=1,A!$C$51,IF($A$2=2,A!$D$51,A!$E$51))</f>
        <v>syntymäaika /
 y-tunnus</v>
      </c>
      <c r="D54" s="28" t="str">
        <f>IF($A$2=1,A!$C$52,IF($A$2=2,A!$D$52,A!$E$52))</f>
        <v>kotiosoite / kotipaikka</v>
      </c>
      <c r="E54" s="28" t="str">
        <f>IF($A$2=1,A!$C$53,IF($A$2=2,A!$D$53,A!$E$53))</f>
        <v>maa /
 rekisteröintimaa</v>
      </c>
      <c r="F54" s="28" t="str">
        <f>IF($A$2=1,A!$C$54,IF($A$2=2,A!$D$54,A!$E$54))</f>
        <v>kansalaisuus</v>
      </c>
      <c r="G54" s="28" t="str">
        <f>IF($A$2=1,A!$C$55,IF($A$2=2,A!$D$55,A!$E$55))</f>
        <v>yritysmuoto</v>
      </c>
      <c r="H54" s="29" t="str">
        <f>IF($A$2=1,A!$C$56,IF($A$2=2,A!$D$56,A!$E$56))</f>
        <v>osakelaji</v>
      </c>
      <c r="I54" s="38" t="str">
        <f>IF($A$2=1,A!$C$57,IF($A$2=2,A!$D$57,A!$E$57))</f>
        <v>antamispäivä</v>
      </c>
      <c r="J54" s="30" t="str">
        <f>IF($A$2=1,A!$C$58,IF($A$2=2,A!$D$58,A!$E$58))</f>
        <v>osakkeet,
 lkm</v>
      </c>
      <c r="K54" s="30" t="str">
        <f>IF($A$2=1,A!$C$59,IF($A$2=2,A!$D$59,A!$E$59))</f>
        <v>omistusosuus,
 %</v>
      </c>
      <c r="L54" s="30" t="str">
        <f>IF($A$2=1,A!$C$60,IF($A$2=2,A!$D$60,A!$E$60))</f>
        <v>äänivalta,
 %</v>
      </c>
    </row>
    <row r="55" spans="2:12" x14ac:dyDescent="0.35">
      <c r="B55" s="1"/>
      <c r="C55" s="1"/>
      <c r="D55" s="1"/>
      <c r="E55" s="1"/>
      <c r="F55" s="1"/>
      <c r="G55" s="1"/>
      <c r="H55" s="1"/>
      <c r="I55" s="1"/>
      <c r="J55" s="1"/>
      <c r="K55" s="1"/>
      <c r="L55" s="1"/>
    </row>
    <row r="56" spans="2:12" x14ac:dyDescent="0.35">
      <c r="B56" s="1"/>
      <c r="C56" s="1"/>
      <c r="D56" s="1"/>
      <c r="E56" s="1"/>
      <c r="F56" s="1"/>
      <c r="G56" s="1"/>
      <c r="H56" s="1"/>
      <c r="I56" s="1"/>
      <c r="J56" s="1"/>
      <c r="K56" s="1"/>
      <c r="L56" s="1"/>
    </row>
    <row r="57" spans="2:12" x14ac:dyDescent="0.35">
      <c r="B57" s="1"/>
      <c r="C57" s="1"/>
      <c r="D57" s="1"/>
      <c r="E57" s="1"/>
      <c r="F57" s="1"/>
      <c r="G57" s="1"/>
      <c r="H57" s="1"/>
      <c r="I57" s="1"/>
      <c r="J57" s="1"/>
      <c r="K57" s="1"/>
      <c r="L57" s="1"/>
    </row>
    <row r="58" spans="2:12" x14ac:dyDescent="0.35">
      <c r="B58" s="1"/>
      <c r="C58" s="1"/>
      <c r="D58" s="1"/>
      <c r="E58" s="1"/>
      <c r="F58" s="1"/>
      <c r="G58" s="1"/>
      <c r="H58" s="1"/>
      <c r="I58" s="1"/>
      <c r="J58" s="1"/>
      <c r="K58" s="1"/>
      <c r="L58" s="1"/>
    </row>
    <row r="59" spans="2:12" x14ac:dyDescent="0.35">
      <c r="B59" s="1"/>
      <c r="C59" s="1"/>
      <c r="D59" s="1"/>
      <c r="E59" s="1"/>
      <c r="F59" s="1"/>
      <c r="G59" s="1"/>
      <c r="H59" s="1"/>
      <c r="I59" s="1"/>
      <c r="J59" s="1"/>
      <c r="K59" s="1"/>
      <c r="L59" s="1"/>
    </row>
    <row r="60" spans="2:12" x14ac:dyDescent="0.35">
      <c r="B60" s="1"/>
      <c r="C60" s="1"/>
      <c r="D60" s="1"/>
      <c r="E60" s="1"/>
      <c r="F60" s="1"/>
      <c r="G60" s="1"/>
      <c r="H60" s="1"/>
      <c r="I60" s="1"/>
      <c r="J60" s="1"/>
      <c r="K60" s="1"/>
      <c r="L60" s="1"/>
    </row>
    <row r="61" spans="2:12" x14ac:dyDescent="0.35">
      <c r="B61" s="1"/>
      <c r="C61" s="1"/>
      <c r="D61" s="1"/>
      <c r="E61" s="1"/>
      <c r="F61" s="1"/>
      <c r="G61" s="1"/>
      <c r="H61" s="1"/>
      <c r="I61" s="1"/>
      <c r="J61" s="1"/>
      <c r="K61" s="1"/>
      <c r="L61" s="1"/>
    </row>
    <row r="62" spans="2:12" x14ac:dyDescent="0.35">
      <c r="B62" s="1"/>
      <c r="C62" s="1"/>
      <c r="D62" s="1"/>
      <c r="E62" s="1"/>
      <c r="F62" s="1"/>
      <c r="G62" s="1"/>
      <c r="H62" s="1"/>
      <c r="I62" s="1"/>
      <c r="J62" s="1"/>
      <c r="K62" s="1"/>
      <c r="L62" s="1"/>
    </row>
    <row r="63" spans="2:12" x14ac:dyDescent="0.35">
      <c r="B63" s="1"/>
      <c r="C63" s="1"/>
      <c r="D63" s="1"/>
      <c r="E63" s="1"/>
      <c r="F63" s="1"/>
      <c r="G63" s="1"/>
      <c r="H63" s="1"/>
      <c r="I63" s="1"/>
      <c r="J63" s="1"/>
      <c r="K63" s="1"/>
      <c r="L63" s="1"/>
    </row>
    <row r="64" spans="2:12" x14ac:dyDescent="0.35">
      <c r="B64" s="1"/>
      <c r="C64" s="1"/>
      <c r="D64" s="1"/>
      <c r="E64" s="1"/>
      <c r="F64" s="1"/>
      <c r="G64" s="1"/>
      <c r="H64" s="1"/>
      <c r="I64" s="1"/>
      <c r="J64" s="1"/>
      <c r="K64" s="1"/>
      <c r="L64" s="1"/>
    </row>
    <row r="65" spans="2:13" x14ac:dyDescent="0.35">
      <c r="B65" s="1"/>
      <c r="C65" s="1"/>
      <c r="D65" s="1"/>
      <c r="E65" s="1"/>
      <c r="F65" s="1"/>
      <c r="G65" s="1"/>
      <c r="H65" s="1"/>
      <c r="I65" s="1"/>
      <c r="J65" s="1"/>
      <c r="K65" s="1"/>
      <c r="L65" s="1"/>
    </row>
    <row r="66" spans="2:13" x14ac:dyDescent="0.35">
      <c r="B66" s="1"/>
      <c r="C66" s="1"/>
      <c r="D66" s="1"/>
      <c r="E66" s="1"/>
      <c r="F66" s="1"/>
      <c r="G66" s="1"/>
      <c r="H66" s="1"/>
      <c r="I66" s="1"/>
      <c r="J66" s="1"/>
      <c r="K66" s="1"/>
      <c r="L66" s="1"/>
    </row>
    <row r="67" spans="2:13" x14ac:dyDescent="0.35">
      <c r="B67" s="1"/>
      <c r="C67" s="1"/>
      <c r="D67" s="1"/>
      <c r="E67" s="1"/>
      <c r="F67" s="1"/>
      <c r="G67" s="1"/>
      <c r="H67" s="1"/>
      <c r="I67" s="1"/>
      <c r="J67" s="1"/>
      <c r="K67" s="1"/>
      <c r="L67" s="1"/>
    </row>
    <row r="68" spans="2:13" x14ac:dyDescent="0.35">
      <c r="B68" s="272" t="str">
        <f>IF($A$2=1,A!$C$63,IF($A$2=2,A!$D$63,A!$E$63))</f>
        <v>kaikki osakkaat kerrottava; jos on paljon, toimita erillinen ajantasainen osakasluettelo</v>
      </c>
      <c r="C68" s="273"/>
      <c r="D68" s="273"/>
      <c r="E68" s="273"/>
      <c r="F68" s="273"/>
      <c r="G68" s="273"/>
      <c r="H68" s="273"/>
      <c r="I68" s="274"/>
      <c r="J68" s="32"/>
      <c r="K68" s="32"/>
      <c r="L68" s="32"/>
    </row>
    <row r="69" spans="2:13" x14ac:dyDescent="0.35">
      <c r="B69" s="275" t="str">
        <f>IF($A$2=1,A!$C$64,IF($A$2=2,A!$D$64,A!$E$64))</f>
        <v>kannustinjärjestelmän osakkeet ja optiot</v>
      </c>
      <c r="C69" s="276"/>
      <c r="D69" s="276"/>
      <c r="E69" s="276"/>
      <c r="F69" s="276"/>
      <c r="G69" s="276"/>
      <c r="H69" s="276"/>
      <c r="I69" s="277"/>
      <c r="J69" s="41"/>
      <c r="K69" s="31"/>
      <c r="L69" s="32"/>
    </row>
    <row r="70" spans="2:13" x14ac:dyDescent="0.35">
      <c r="B70" s="275" t="str">
        <f>IF($A$2=1,A!$C$65,IF($A$2=2,A!$D$65,A!$E$65))</f>
        <v>muut yhtiön hallussa olevat osakkeet</v>
      </c>
      <c r="C70" s="276"/>
      <c r="D70" s="276"/>
      <c r="E70" s="276"/>
      <c r="F70" s="276"/>
      <c r="G70" s="276"/>
      <c r="H70" s="276"/>
      <c r="I70" s="277"/>
      <c r="J70" s="41"/>
      <c r="K70" s="31"/>
      <c r="L70" s="32"/>
    </row>
    <row r="71" spans="2:13" x14ac:dyDescent="0.35">
      <c r="B71" s="292" t="str">
        <f>IF($A$2=1,A!$C$66,IF($A$2=2,A!$D$66,A!$E$66))</f>
        <v>Yhteensä</v>
      </c>
      <c r="C71" s="293"/>
      <c r="D71" s="293"/>
      <c r="E71" s="293"/>
      <c r="F71" s="293"/>
      <c r="G71" s="293"/>
      <c r="H71" s="293"/>
      <c r="I71" s="216"/>
      <c r="J71" s="41">
        <f>SUM(J37:J70)</f>
        <v>800</v>
      </c>
      <c r="K71" s="147">
        <f>SUM(K55:K70)</f>
        <v>0</v>
      </c>
      <c r="L71" s="147">
        <f>SUM(L55:L67)</f>
        <v>0</v>
      </c>
      <c r="M71" s="11"/>
    </row>
    <row r="73" spans="2:13" x14ac:dyDescent="0.35">
      <c r="B73" t="str">
        <f>IF($A$2=1,A!$C$67,IF($A$2=2,A!$D$67,A!$E$67))</f>
        <v>Mikäli osakkeen omistaja on muu kuin luonnollinen henkilö ja sen osuus% tai äänimäärä% on vähintään 10%, niin tee siitä oma erillinen osakas-, omistus-, edunsaaja- tai määräysvallan käyttäjäluettelo alle.</v>
      </c>
    </row>
    <row r="76" spans="2:13" ht="26" x14ac:dyDescent="0.6">
      <c r="B76" s="6" t="str">
        <f>IF($A$2=1,A!$C$45,IF($A$2=2,A!$D$45,A!$E$45))</f>
        <v>Osakeyhtiön osakasluettelo</v>
      </c>
    </row>
    <row r="78" spans="2:13" x14ac:dyDescent="0.35">
      <c r="B78" s="305" t="str">
        <f>IF($A$2=1,A!$C$69,IF($A$2=2,A!$D$69,A!$E$69))</f>
        <v>OMISTAVA YHTIÖ / YHTEISÖ</v>
      </c>
      <c r="C78" s="306"/>
      <c r="D78" s="307"/>
      <c r="E78" s="301" t="str">
        <f>IF($A$2=1,A!$C$48,IF($A$2=2,A!$D$48,A!$E$48))</f>
        <v>y-tunnus:</v>
      </c>
      <c r="F78" s="301"/>
      <c r="G78" s="301" t="str">
        <f>IF($A$2=1,A!$C$49,IF($A$2=2,A!$D$49,A!$E$49))</f>
        <v>voimassa alkaen pvm</v>
      </c>
      <c r="H78" s="301"/>
    </row>
    <row r="79" spans="2:13" ht="18.5" x14ac:dyDescent="0.45">
      <c r="B79" s="302"/>
      <c r="C79" s="302"/>
      <c r="D79" s="302"/>
      <c r="E79" s="252"/>
      <c r="F79" s="252"/>
      <c r="G79" s="252"/>
      <c r="H79" s="252"/>
    </row>
    <row r="81" spans="2:13" ht="29" x14ac:dyDescent="0.35">
      <c r="B81" s="2" t="str">
        <f>IF($A$2=1,A!$C$50,IF($A$2=2,A!$D$50,A!$E$50))</f>
        <v>edunsaaja omistaja, koko nimi / virallinen nimi</v>
      </c>
      <c r="C81" s="30" t="str">
        <f>IF($A$2=1,A!$C$51,IF($A$2=2,A!$D$51,A!$E$51))</f>
        <v>syntymäaika /
 y-tunnus</v>
      </c>
      <c r="D81" s="2" t="str">
        <f>IF($A$2=1,A!$C$52,IF($A$2=2,A!$D$52,A!$E$52))</f>
        <v>kotiosoite / kotipaikka</v>
      </c>
      <c r="E81" s="2" t="str">
        <f>IF($A$2=1,A!$C$53,IF($A$2=2,A!$D$53,A!$E$53))</f>
        <v>maa /
 rekisteröintimaa</v>
      </c>
      <c r="F81" s="2" t="str">
        <f>IF($A$2=1,A!$C$54,IF($A$2=2,A!$D$54,A!$E$54))</f>
        <v>kansalaisuus</v>
      </c>
      <c r="G81" s="2" t="str">
        <f>IF($A$2=1,A!$C$55,IF($A$2=2,A!$D$55,A!$E$55))</f>
        <v>yritysmuoto</v>
      </c>
      <c r="H81" s="2" t="str">
        <f>IF($A$2=1,A!$C$56,IF($A$2=2,A!$D$56,A!$E$56))</f>
        <v>osakelaji</v>
      </c>
      <c r="I81" s="30" t="str">
        <f>IF($A$2=1,A!$C$57,IF($A$2=2,A!$D$57,A!$E$57))</f>
        <v>antamispäivä</v>
      </c>
      <c r="J81" s="30" t="str">
        <f>IF($A$2=1,A!$C$58,IF($A$2=2,A!$D$58,A!$E$58))</f>
        <v>osakkeet,
 lkm</v>
      </c>
      <c r="K81" s="30" t="str">
        <f>IF($A$2=1,A!$C$59,IF($A$2=2,A!$D$59,A!$E$59))</f>
        <v>omistusosuus,
 %</v>
      </c>
      <c r="L81" s="30" t="str">
        <f>IF($A$2=1,A!$C$60,IF($A$2=2,A!$D$60,A!$E$60))</f>
        <v>äänivalta,
 %</v>
      </c>
    </row>
    <row r="82" spans="2:13" x14ac:dyDescent="0.35">
      <c r="B82" s="1"/>
      <c r="C82" s="1"/>
      <c r="D82" s="1"/>
      <c r="E82" s="1"/>
      <c r="F82" s="1"/>
      <c r="G82" s="1"/>
      <c r="H82" s="1"/>
      <c r="I82" s="1"/>
      <c r="J82" s="1"/>
      <c r="K82" s="1"/>
      <c r="L82" s="1"/>
    </row>
    <row r="84" spans="2:13" x14ac:dyDescent="0.35">
      <c r="B84" t="str">
        <f>IF($A$2=1,A!$C$67,IF($A$2=2,A!$D$67,A!$E$67))</f>
        <v>Mikäli osakkeen omistaja on muu kuin luonnollinen henkilö ja sen osuus% tai äänimäärä% on vähintään 10%, niin tee siitä oma erillinen osakas-, omistus-, edunsaaja- tai määräysvallan käyttäjäluettelo alle.</v>
      </c>
    </row>
    <row r="86" spans="2:13" ht="26" x14ac:dyDescent="0.6">
      <c r="B86" s="6" t="str">
        <f>IF($A$2=1,A!$C$45,IF($A$2=2,A!$D$45,A!$E$45))</f>
        <v>Osakeyhtiön osakasluettelo</v>
      </c>
    </row>
    <row r="88" spans="2:13" x14ac:dyDescent="0.35">
      <c r="B88" s="305" t="str">
        <f>IF($A$2=1,A!$C$69,IF($A$2=2,A!$D$69,A!$E$69))</f>
        <v>OMISTAVA YHTIÖ / YHTEISÖ</v>
      </c>
      <c r="C88" s="306"/>
      <c r="D88" s="307"/>
      <c r="E88" s="301" t="str">
        <f>IF($A$2=1,A!$C$48,IF($A$2=2,A!$D$48,A!$E$48))</f>
        <v>y-tunnus:</v>
      </c>
      <c r="F88" s="301"/>
      <c r="G88" s="301" t="str">
        <f>IF($A$2=1,A!$C$49,IF($A$2=2,A!$D$49,A!$E$49))</f>
        <v>voimassa alkaen pvm</v>
      </c>
      <c r="H88" s="301"/>
    </row>
    <row r="89" spans="2:13" ht="18.5" x14ac:dyDescent="0.45">
      <c r="B89" s="302"/>
      <c r="C89" s="302"/>
      <c r="D89" s="302"/>
      <c r="E89" s="252"/>
      <c r="F89" s="252"/>
      <c r="G89" s="252"/>
      <c r="H89" s="252"/>
    </row>
    <row r="91" spans="2:13" ht="29" x14ac:dyDescent="0.35">
      <c r="B91" s="2" t="str">
        <f>IF($A$2=1,A!$C$50,IF($A$2=2,A!$D$50,A!$E$50))</f>
        <v>edunsaaja omistaja, koko nimi / virallinen nimi</v>
      </c>
      <c r="C91" s="30" t="str">
        <f>IF($A$2=1,A!$C$51,IF($A$2=2,A!$D$51,A!$E$51))</f>
        <v>syntymäaika /
 y-tunnus</v>
      </c>
      <c r="D91" s="2" t="str">
        <f>IF($A$2=1,A!$C$52,IF($A$2=2,A!$D$52,A!$E$52))</f>
        <v>kotiosoite / kotipaikka</v>
      </c>
      <c r="E91" s="2" t="str">
        <f>IF($A$2=1,A!$C$53,IF($A$2=2,A!$D$53,A!$E$53))</f>
        <v>maa /
 rekisteröintimaa</v>
      </c>
      <c r="F91" s="2" t="str">
        <f>IF($A$2=1,A!$C$54,IF($A$2=2,A!$D$54,A!$E$54))</f>
        <v>kansalaisuus</v>
      </c>
      <c r="G91" s="2" t="str">
        <f>IF($A$2=1,A!$C$55,IF($A$2=2,A!$D$55,A!$E$55))</f>
        <v>yritysmuoto</v>
      </c>
      <c r="H91" s="2" t="str">
        <f>IF($A$2=1,A!$C$56,IF($A$2=2,A!$D$56,A!$E$56))</f>
        <v>osakelaji</v>
      </c>
      <c r="I91" s="30" t="str">
        <f>IF($A$2=1,A!$C$57,IF($A$2=2,A!$D$57,A!$E$57))</f>
        <v>antamispäivä</v>
      </c>
      <c r="J91" s="30" t="str">
        <f>IF($A$2=1,A!$C$58,IF($A$2=2,A!$D$58,A!$E$58))</f>
        <v>osakkeet,
 lkm</v>
      </c>
      <c r="K91" s="30" t="str">
        <f>IF($A$2=1,A!$C$59,IF($A$2=2,A!$D$59,A!$E$59))</f>
        <v>omistusosuus,
 %</v>
      </c>
      <c r="L91" s="30" t="str">
        <f>IF($A$2=1,A!$C$60,IF($A$2=2,A!$D$60,A!$E$60))</f>
        <v>äänivalta,
 %</v>
      </c>
    </row>
    <row r="92" spans="2:13" x14ac:dyDescent="0.35">
      <c r="B92" s="1"/>
      <c r="C92" s="1"/>
      <c r="D92" s="1"/>
      <c r="E92" s="1"/>
      <c r="F92" s="1"/>
      <c r="G92" s="1"/>
      <c r="H92" s="1"/>
      <c r="I92" s="1"/>
      <c r="J92" s="1"/>
      <c r="K92" s="1"/>
      <c r="L92" s="1"/>
    </row>
    <row r="93" spans="2:13" x14ac:dyDescent="0.35">
      <c r="B93" s="1"/>
      <c r="C93" s="1"/>
      <c r="D93" s="1"/>
      <c r="E93" s="1"/>
      <c r="F93" s="1"/>
      <c r="G93" s="1"/>
      <c r="H93" s="1"/>
      <c r="I93" s="1"/>
      <c r="J93" s="1"/>
      <c r="K93" s="1"/>
      <c r="L93" s="1"/>
    </row>
    <row r="94" spans="2:13" x14ac:dyDescent="0.35">
      <c r="B94" s="288" t="str">
        <f>IF($A$2=1,A!$C$66,IF($A$2=2,A!$D$66,A!$E$66))</f>
        <v>Yhteensä</v>
      </c>
      <c r="C94" s="289"/>
      <c r="D94" s="289"/>
      <c r="E94" s="289"/>
      <c r="F94" s="289"/>
      <c r="G94" s="289"/>
      <c r="H94" s="289"/>
      <c r="I94" s="290"/>
      <c r="J94" s="1"/>
      <c r="K94" s="7">
        <v>1</v>
      </c>
      <c r="L94" s="7">
        <v>1</v>
      </c>
      <c r="M94" s="11"/>
    </row>
    <row r="96" spans="2:13" x14ac:dyDescent="0.35">
      <c r="B96" t="str">
        <f>IF($A$2=1,A!$C$67,IF($A$2=2,A!$D$67,A!$E$67))</f>
        <v>Mikäli osakkeen omistaja on muu kuin luonnollinen henkilö ja sen osuus% tai äänimäärä% on vähintään 10%, niin tee siitä oma erillinen osakas-, omistus-, edunsaaja- tai määräysvallan käyttäjäluettelo alle.</v>
      </c>
    </row>
    <row r="98" spans="2:2" x14ac:dyDescent="0.35">
      <c r="B98" t="str">
        <f>IF($A$2=1,A!$C$68,IF($A$2=2,A!$D$68,A!$E$68))</f>
        <v>Käytä alla olevia mallipohjia omistavien yhteistöjen omistuksen ja määräysvallan kuvaamiseen. Tarvittaessa lisää rivejä ja kopio pohjia alaspäin.</v>
      </c>
    </row>
  </sheetData>
  <mergeCells count="45">
    <mergeCell ref="E51:F51"/>
    <mergeCell ref="B78:D78"/>
    <mergeCell ref="E78:F78"/>
    <mergeCell ref="G78:H78"/>
    <mergeCell ref="B79:D79"/>
    <mergeCell ref="E79:F79"/>
    <mergeCell ref="G79:H79"/>
    <mergeCell ref="B88:D88"/>
    <mergeCell ref="E88:F88"/>
    <mergeCell ref="G88:H88"/>
    <mergeCell ref="B89:D89"/>
    <mergeCell ref="E89:F89"/>
    <mergeCell ref="G89:H89"/>
    <mergeCell ref="B94:I94"/>
    <mergeCell ref="E4:H4"/>
    <mergeCell ref="I3:K3"/>
    <mergeCell ref="I4:K4"/>
    <mergeCell ref="B71:I71"/>
    <mergeCell ref="C3:D3"/>
    <mergeCell ref="C4:D4"/>
    <mergeCell ref="B41:I41"/>
    <mergeCell ref="B39:I39"/>
    <mergeCell ref="B40:I40"/>
    <mergeCell ref="D6:H7"/>
    <mergeCell ref="B6:C6"/>
    <mergeCell ref="B11:D11"/>
    <mergeCell ref="E11:F11"/>
    <mergeCell ref="E12:F12"/>
    <mergeCell ref="G11:H11"/>
    <mergeCell ref="B68:I68"/>
    <mergeCell ref="B69:I69"/>
    <mergeCell ref="B70:I70"/>
    <mergeCell ref="N11:O13"/>
    <mergeCell ref="B1:G1"/>
    <mergeCell ref="E3:H3"/>
    <mergeCell ref="G12:H12"/>
    <mergeCell ref="B7:C7"/>
    <mergeCell ref="G51:H51"/>
    <mergeCell ref="B52:D52"/>
    <mergeCell ref="E52:F52"/>
    <mergeCell ref="G52:H52"/>
    <mergeCell ref="B12:D12"/>
    <mergeCell ref="C2:E2"/>
    <mergeCell ref="B38:I38"/>
    <mergeCell ref="B51:D51"/>
  </mergeCells>
  <dataValidations count="1">
    <dataValidation type="list" showInputMessage="1" showErrorMessage="1" sqref="B2" xr:uid="{0778FC3F-0226-4C12-A94C-8CCEF72FBD2A}">
      <formula1>$A$3:$A$5</formula1>
    </dataValidation>
  </dataValidations>
  <pageMargins left="0.7" right="0.7" top="0.75" bottom="0.75" header="0.3" footer="0.3"/>
  <pageSetup paperSize="9" scale="44"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country" prompt="Please select from the list" xr:uid="{3A744A1C-A675-4A59-83E7-DCCB457195C7}">
          <x14:formula1>
            <xm:f>B!$B$5:$B$254</xm:f>
          </x14:formula1>
          <xm:sqref>E15:F17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71908-F869-4AF6-9C37-637B35E8923C}">
  <dimension ref="A1:AS65"/>
  <sheetViews>
    <sheetView zoomScale="55" zoomScaleNormal="55" workbookViewId="0">
      <selection activeCell="P1" sqref="P1:Q1"/>
    </sheetView>
  </sheetViews>
  <sheetFormatPr defaultRowHeight="14.5" x14ac:dyDescent="0.35"/>
  <cols>
    <col min="1" max="1" width="3.81640625" customWidth="1"/>
    <col min="2" max="2" width="42.453125" customWidth="1"/>
    <col min="3" max="3" width="8.453125" customWidth="1"/>
    <col min="4" max="40" width="14.7265625" customWidth="1"/>
  </cols>
  <sheetData>
    <row r="1" spans="1:45" x14ac:dyDescent="0.35">
      <c r="A1" s="90"/>
      <c r="B1" s="365" t="str">
        <f ca="1">structure!B1</f>
        <v/>
      </c>
      <c r="C1" s="365"/>
      <c r="D1" s="365"/>
      <c r="E1" s="365"/>
      <c r="F1" s="365"/>
      <c r="G1" s="365"/>
      <c r="H1" s="365"/>
      <c r="I1" s="365"/>
      <c r="J1" s="365"/>
      <c r="K1" s="365"/>
      <c r="L1" s="365"/>
      <c r="M1" s="365"/>
      <c r="N1" s="365"/>
      <c r="O1" s="91"/>
      <c r="P1" s="362" t="s">
        <v>820</v>
      </c>
      <c r="Q1" s="362"/>
      <c r="R1" s="363">
        <v>45447</v>
      </c>
      <c r="S1" s="363"/>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row>
    <row r="2" spans="1:45" ht="21" x14ac:dyDescent="0.35">
      <c r="A2" s="92">
        <f>MATCH(B2,A3:A5,0)</f>
        <v>1</v>
      </c>
      <c r="B2" s="152" t="s">
        <v>57</v>
      </c>
      <c r="C2" s="154"/>
      <c r="D2" s="355" t="s">
        <v>776</v>
      </c>
      <c r="E2" s="356"/>
      <c r="F2" s="356"/>
      <c r="G2" s="356"/>
      <c r="H2" s="356"/>
      <c r="I2" s="356"/>
      <c r="J2" s="356"/>
      <c r="K2" s="356"/>
      <c r="L2" s="90"/>
      <c r="M2" s="90"/>
      <c r="N2" s="90"/>
      <c r="O2" s="90"/>
      <c r="P2" s="90"/>
      <c r="Q2" s="90"/>
      <c r="R2" s="93" t="str">
        <f>IF($A$2=1,A!$C$5,IF($A$2=2,A!$D$5,A!$E$5))</f>
        <v>LOMAKE VOI OLLA VANHENTUNUT - HAE UUSI VERSIO BUSINESS FINLANDIN VERKKOSIVUILTA!</v>
      </c>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row>
    <row r="3" spans="1:45" ht="18.5" x14ac:dyDescent="0.45">
      <c r="A3" s="94" t="s">
        <v>57</v>
      </c>
      <c r="B3" s="364" t="str">
        <f>IF($A$2=1,A!$C$6,IF($A$2=2,A!$D$6,A!$E$6))</f>
        <v>Päiväys</v>
      </c>
      <c r="C3" s="364"/>
      <c r="D3" s="364" t="str">
        <f>IF($A$2=1,A!$C$7,IF($A$2=2,A!$D$7,A!$E$7))</f>
        <v>Laatijan etunimi ja sukunimi</v>
      </c>
      <c r="E3" s="364"/>
      <c r="F3" s="364"/>
      <c r="G3" s="364"/>
      <c r="H3" s="364"/>
      <c r="I3" s="364"/>
      <c r="J3" s="364"/>
      <c r="K3" s="364" t="str">
        <f>IF($A$2=1,A!$C$8,IF(A2=2,A!$D$8,A!$E$8))</f>
        <v>Sähköpostiosoite</v>
      </c>
      <c r="L3" s="364"/>
      <c r="M3" s="364"/>
      <c r="N3" s="364"/>
      <c r="O3" s="364"/>
      <c r="P3" s="364" t="str">
        <f>IF($A$2=1,A!$C$9,IF($A$2=2,A!$D$9,A!$E$9))</f>
        <v>Puhelinnumero</v>
      </c>
      <c r="Q3" s="364"/>
      <c r="R3" s="364"/>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row>
    <row r="4" spans="1:45" ht="21" x14ac:dyDescent="0.5">
      <c r="A4" s="94" t="s">
        <v>58</v>
      </c>
      <c r="B4" s="357">
        <f ca="1">TODAY()</f>
        <v>45636</v>
      </c>
      <c r="C4" s="357"/>
      <c r="D4" s="371"/>
      <c r="E4" s="371"/>
      <c r="F4" s="371"/>
      <c r="G4" s="371"/>
      <c r="H4" s="371"/>
      <c r="I4" s="371"/>
      <c r="J4" s="371"/>
      <c r="K4" s="300"/>
      <c r="L4" s="300"/>
      <c r="M4" s="300"/>
      <c r="N4" s="300"/>
      <c r="O4" s="300"/>
      <c r="P4" s="372"/>
      <c r="Q4" s="372"/>
      <c r="R4" s="372"/>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row>
    <row r="5" spans="1:45" ht="15.5" x14ac:dyDescent="0.35">
      <c r="A5" s="94" t="s">
        <v>59</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row>
    <row r="6" spans="1:45" ht="24.75" customHeight="1" x14ac:dyDescent="0.35">
      <c r="A6" s="90"/>
      <c r="B6" s="373" t="str">
        <f>IF($A$2=1,A!$C$10,IF($A$2=2,A!$D$10,A!$E$10))</f>
        <v>Projektin vastuullisen johtajan etu- ja sukunimi</v>
      </c>
      <c r="C6" s="373"/>
      <c r="D6" s="373"/>
      <c r="E6" s="373"/>
      <c r="F6" s="373"/>
      <c r="G6" s="373"/>
      <c r="H6" s="373"/>
      <c r="I6" s="373"/>
      <c r="J6" s="374" t="str">
        <f>IF($A$2=1,A!$C$11,IF($A$2=2,A!$D$11,A!$E$11))</f>
        <v>Projektin vastuullisena johtajana vakuutan, että lähettämäni tiedot ovat oikein.</v>
      </c>
      <c r="K6" s="375"/>
      <c r="L6" s="375"/>
      <c r="M6" s="375"/>
      <c r="N6" s="375"/>
      <c r="O6" s="375"/>
      <c r="P6" s="375"/>
      <c r="Q6" s="375"/>
      <c r="R6" s="376"/>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row>
    <row r="7" spans="1:45" ht="27.75" customHeight="1" x14ac:dyDescent="0.35">
      <c r="A7" s="90"/>
      <c r="B7" s="257"/>
      <c r="C7" s="258"/>
      <c r="D7" s="258"/>
      <c r="E7" s="258"/>
      <c r="F7" s="258"/>
      <c r="G7" s="258"/>
      <c r="H7" s="258"/>
      <c r="I7" s="259"/>
      <c r="J7" s="377"/>
      <c r="K7" s="378"/>
      <c r="L7" s="378"/>
      <c r="M7" s="378"/>
      <c r="N7" s="378"/>
      <c r="O7" s="378"/>
      <c r="P7" s="378"/>
      <c r="Q7" s="378"/>
      <c r="R7" s="379"/>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row>
    <row r="8" spans="1:45" x14ac:dyDescent="0.35">
      <c r="A8" s="90"/>
      <c r="B8" s="90"/>
      <c r="C8" s="90"/>
      <c r="D8" s="90"/>
      <c r="E8" s="90"/>
      <c r="F8" s="90"/>
      <c r="G8" s="90"/>
      <c r="H8" s="90"/>
      <c r="I8" s="90"/>
      <c r="J8" s="90"/>
      <c r="K8" s="90"/>
      <c r="L8" s="90"/>
      <c r="M8" s="92" t="str">
        <f>IF($A$2=1,A!$C$73,IF($A$2=2,A!$D$73,A!$E$73))</f>
        <v>Annettujen tietojen perusteella yritys vaikuttaa olevan 
EU-määritelmän mukaan vaikeuksissa oleva 
ja siksi yritys ei ole rahoituskelpoinen.</v>
      </c>
      <c r="N8" s="90" t="s">
        <v>580</v>
      </c>
      <c r="O8" s="90"/>
      <c r="P8" s="90"/>
      <c r="Q8" s="90"/>
      <c r="R8" s="90"/>
      <c r="S8" s="90"/>
      <c r="T8" s="90"/>
      <c r="U8" s="90"/>
      <c r="V8" s="90"/>
      <c r="W8" s="93" t="str">
        <f>IF($A$2=1,A!$C$74,IF($A$2=2,A!$D$74,A!$E$74))</f>
        <v xml:space="preserve">Yrityksen ikä on yli 5 vuotta vanha. </v>
      </c>
      <c r="X8" s="90"/>
      <c r="Y8" s="90"/>
      <c r="Z8" s="90"/>
      <c r="AA8" s="90"/>
      <c r="AB8" s="90"/>
      <c r="AC8" s="90"/>
      <c r="AD8" s="90"/>
      <c r="AE8" s="90"/>
      <c r="AF8" s="90"/>
      <c r="AG8" s="90"/>
      <c r="AH8" s="90"/>
      <c r="AI8" s="90"/>
      <c r="AJ8" s="90"/>
      <c r="AK8" s="90"/>
      <c r="AL8" s="90"/>
      <c r="AM8" s="90"/>
      <c r="AN8" s="90"/>
      <c r="AO8" s="90"/>
      <c r="AP8" s="90"/>
      <c r="AQ8" s="90"/>
      <c r="AR8" s="90"/>
      <c r="AS8" s="90"/>
    </row>
    <row r="9" spans="1:45" ht="33" customHeight="1" x14ac:dyDescent="0.35">
      <c r="A9" s="90"/>
      <c r="B9" s="349" t="str">
        <f>IF($A$2=1,A!$C$72,IF($A$2=2,A!$D$72,A!$E$72))</f>
        <v>Yrityskoko ja taloustietoja</v>
      </c>
      <c r="C9" s="350"/>
      <c r="D9" s="350"/>
      <c r="E9" s="350"/>
      <c r="F9" s="350"/>
      <c r="G9" s="350"/>
      <c r="H9" s="350"/>
      <c r="I9" s="350"/>
      <c r="J9" s="350"/>
      <c r="K9" s="351"/>
      <c r="L9" s="90"/>
      <c r="M9" s="343" t="str">
        <f ca="1">IF('C'!C38&gt;0,M8,"")</f>
        <v/>
      </c>
      <c r="N9" s="344"/>
      <c r="O9" s="344"/>
      <c r="P9" s="344"/>
      <c r="Q9" s="344"/>
      <c r="R9" s="344"/>
      <c r="S9" s="344"/>
      <c r="T9" s="344"/>
      <c r="U9" s="345"/>
      <c r="V9" s="90"/>
      <c r="W9" s="337" t="str">
        <f ca="1">IF('C'!C5&gt;0,W8,"")</f>
        <v/>
      </c>
      <c r="X9" s="338"/>
      <c r="Y9" s="339"/>
      <c r="Z9" s="90"/>
      <c r="AA9" s="90"/>
      <c r="AB9" s="90"/>
      <c r="AC9" s="90"/>
      <c r="AD9" s="90"/>
      <c r="AE9" s="90"/>
      <c r="AF9" s="90"/>
      <c r="AG9" s="90"/>
      <c r="AH9" s="90"/>
      <c r="AI9" s="90"/>
      <c r="AJ9" s="90"/>
      <c r="AK9" s="90"/>
      <c r="AL9" s="90"/>
      <c r="AM9" s="90"/>
      <c r="AN9" s="90"/>
      <c r="AO9" s="90"/>
      <c r="AP9" s="90"/>
      <c r="AQ9" s="90"/>
      <c r="AR9" s="90"/>
      <c r="AS9" s="90"/>
    </row>
    <row r="10" spans="1:45" ht="39.75" customHeight="1" x14ac:dyDescent="0.35">
      <c r="A10" s="90"/>
      <c r="B10" s="352"/>
      <c r="C10" s="353"/>
      <c r="D10" s="353"/>
      <c r="E10" s="353"/>
      <c r="F10" s="353"/>
      <c r="G10" s="353"/>
      <c r="H10" s="353"/>
      <c r="I10" s="353"/>
      <c r="J10" s="353"/>
      <c r="K10" s="354"/>
      <c r="L10" s="90"/>
      <c r="M10" s="346"/>
      <c r="N10" s="347"/>
      <c r="O10" s="347"/>
      <c r="P10" s="347"/>
      <c r="Q10" s="347"/>
      <c r="R10" s="347"/>
      <c r="S10" s="347"/>
      <c r="T10" s="347"/>
      <c r="U10" s="348"/>
      <c r="V10" s="90"/>
      <c r="W10" s="340"/>
      <c r="X10" s="341"/>
      <c r="Y10" s="342"/>
      <c r="Z10" s="90"/>
      <c r="AA10" s="90"/>
      <c r="AB10" s="90"/>
      <c r="AC10" s="90"/>
      <c r="AD10" s="90"/>
      <c r="AE10" s="90"/>
      <c r="AF10" s="90"/>
      <c r="AG10" s="90"/>
      <c r="AH10" s="90"/>
      <c r="AI10" s="90"/>
      <c r="AJ10" s="90"/>
      <c r="AK10" s="90"/>
      <c r="AL10" s="90"/>
      <c r="AM10" s="90"/>
      <c r="AN10" s="90"/>
      <c r="AO10" s="90"/>
      <c r="AP10" s="90"/>
      <c r="AQ10" s="90"/>
      <c r="AR10" s="90"/>
      <c r="AS10" s="90"/>
    </row>
    <row r="11" spans="1:45" ht="15" thickBot="1" x14ac:dyDescent="0.4">
      <c r="A11" s="90"/>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row>
    <row r="12" spans="1:45" ht="52.5" customHeight="1" thickBot="1" x14ac:dyDescent="0.4">
      <c r="A12" s="90"/>
      <c r="B12" s="366" t="str">
        <f>IF($A$2=1,A!$C$76,IF($A$2=2,A!$D$76,A!$E$76))</f>
        <v>yhtiön nimi</v>
      </c>
      <c r="C12" s="90"/>
      <c r="D12" s="367" t="str">
        <f>IF($A$2=1,A!$C$81,IF($A$2=2,A!$D$81,A!$E$81))</f>
        <v>HAKIJAYRITYS</v>
      </c>
      <c r="E12" s="368"/>
      <c r="F12" s="90"/>
      <c r="G12" s="140" t="str">
        <f>IF($A$2=1,A!$C$82,IF($A$2=2,A!$D$82,A!$E$82))</f>
        <v>tytär
 &gt; 50%</v>
      </c>
      <c r="H12" s="90"/>
      <c r="I12" s="140" t="str">
        <f>IF($A$2=1,A!$C$82,IF($A$2=2,A!$D$82,A!$E$82))</f>
        <v>tytär
 &gt; 50%</v>
      </c>
      <c r="J12" s="90"/>
      <c r="K12" s="140" t="str">
        <f>IF($A$2=1,A!$C$82,IF($A$2=2,A!$D$82,A!$E$82))</f>
        <v>tytär
 &gt; 50%</v>
      </c>
      <c r="L12" s="90"/>
      <c r="M12" s="140" t="str">
        <f>IF($A$2=1,A!$C$82,IF($A$2=2,A!$D$82,A!$E$82))</f>
        <v>tytär
 &gt; 50%</v>
      </c>
      <c r="N12" s="90"/>
      <c r="O12" s="314" t="str">
        <f>IF($A$2=1,A!$C$80,IF($A$2=2,A!$D$80,A!$E$80))</f>
        <v>omistusyhteys-
 yritys
 25% ≤  ≤ 50%</v>
      </c>
      <c r="P12" s="315"/>
      <c r="Q12" s="90"/>
      <c r="R12" s="314" t="str">
        <f>IF($A$2=1,A!$C$80,IF($A$2=2,A!$D$80,A!$E$80))</f>
        <v>omistusyhteys-
 yritys
 25% ≤  ≤ 50%</v>
      </c>
      <c r="S12" s="315"/>
      <c r="T12" s="90"/>
      <c r="U12" s="358" t="str">
        <f>IF($A$2=1,A!$C$77,IF($A$2=2,A!$D$77,A!$E$77))</f>
        <v>holding-yhtiö</v>
      </c>
      <c r="V12" s="359"/>
      <c r="W12" s="90"/>
      <c r="X12" s="360" t="str">
        <f>IF($A$2=1,A!$C$78,IF($A$2=2,A!$D$78,A!$E$78))</f>
        <v>emoyhtiö</v>
      </c>
      <c r="Y12" s="361"/>
      <c r="Z12" s="90"/>
      <c r="AA12" s="386" t="str">
        <f>IF($A$2=1,A!$C$79,IF($A$2=2,A!$D$79,A!$E$79))</f>
        <v>väliemoyhtiö</v>
      </c>
      <c r="AB12" s="387"/>
      <c r="AC12" s="90"/>
      <c r="AD12" s="386" t="str">
        <f>IF($A$2=1,A!$C$79,IF($A$2=2,A!$D$79,A!$E$79))</f>
        <v>väliemoyhtiö</v>
      </c>
      <c r="AE12" s="387"/>
      <c r="AF12" s="90"/>
      <c r="AG12" s="314" t="str">
        <f>IF($A$2=1,A!$C$80,IF($A$2=2,A!$D$80,A!$E$80))</f>
        <v>omistusyhteys-
 yritys
 25% ≤  ≤ 50%</v>
      </c>
      <c r="AH12" s="315"/>
      <c r="AI12" s="90"/>
      <c r="AJ12" s="314" t="str">
        <f>IF($A$2=1,A!$C$80,IF($A$2=2,A!$D$80,A!$E$80))</f>
        <v>omistusyhteys-
 yritys
 25% ≤  ≤ 50%</v>
      </c>
      <c r="AK12" s="315"/>
      <c r="AL12" s="90"/>
      <c r="AM12" s="314" t="str">
        <f>IF($A$2=1,A!$C$80,IF($A$2=2,A!$D$80,A!$E$80))</f>
        <v>omistusyhteys-
 yritys
 25% ≤  ≤ 50%</v>
      </c>
      <c r="AN12" s="315"/>
      <c r="AO12" s="90"/>
      <c r="AS12" s="90"/>
    </row>
    <row r="13" spans="1:45" ht="45" customHeight="1" x14ac:dyDescent="0.45">
      <c r="A13" s="90"/>
      <c r="B13" s="366"/>
      <c r="C13" s="121"/>
      <c r="D13" s="369" t="s">
        <v>199</v>
      </c>
      <c r="E13" s="370"/>
      <c r="F13" s="121"/>
      <c r="G13" s="122"/>
      <c r="H13" s="121"/>
      <c r="I13" s="122"/>
      <c r="J13" s="121"/>
      <c r="K13" s="122"/>
      <c r="L13" s="121"/>
      <c r="M13" s="122"/>
      <c r="N13" s="121"/>
      <c r="O13" s="316" t="s">
        <v>773</v>
      </c>
      <c r="P13" s="317"/>
      <c r="Q13" s="121"/>
      <c r="R13" s="316" t="s">
        <v>774</v>
      </c>
      <c r="S13" s="317"/>
      <c r="T13" s="121"/>
      <c r="U13" s="316" t="s">
        <v>197</v>
      </c>
      <c r="V13" s="317"/>
      <c r="W13" s="121"/>
      <c r="X13" s="316" t="s">
        <v>292</v>
      </c>
      <c r="Y13" s="317"/>
      <c r="Z13" s="121"/>
      <c r="AA13" s="316" t="s">
        <v>198</v>
      </c>
      <c r="AB13" s="317"/>
      <c r="AC13" s="121"/>
      <c r="AD13" s="316" t="s">
        <v>198</v>
      </c>
      <c r="AE13" s="317"/>
      <c r="AF13" s="121"/>
      <c r="AG13" s="316" t="s">
        <v>641</v>
      </c>
      <c r="AH13" s="317"/>
      <c r="AI13" s="121"/>
      <c r="AJ13" s="316" t="s">
        <v>641</v>
      </c>
      <c r="AK13" s="317"/>
      <c r="AL13" s="121"/>
      <c r="AM13" s="316" t="s">
        <v>641</v>
      </c>
      <c r="AN13" s="317"/>
      <c r="AO13" s="121"/>
      <c r="AP13" s="123"/>
      <c r="AQ13" s="123"/>
      <c r="AR13" s="123"/>
      <c r="AS13" s="121"/>
    </row>
    <row r="14" spans="1:45" ht="21" x14ac:dyDescent="0.5">
      <c r="A14" s="90"/>
      <c r="B14" s="135" t="str">
        <f>IF($A$2=1,A!$C$85,IF($A$2=2,A!$D$85,A!$E$85))</f>
        <v>y-tunnus</v>
      </c>
      <c r="C14" s="90"/>
      <c r="D14" s="312" t="s">
        <v>640</v>
      </c>
      <c r="E14" s="313"/>
      <c r="F14" s="90"/>
      <c r="G14" s="81"/>
      <c r="H14" s="90"/>
      <c r="I14" s="81"/>
      <c r="J14" s="90"/>
      <c r="K14" s="81"/>
      <c r="L14" s="90"/>
      <c r="M14" s="81"/>
      <c r="N14" s="90"/>
      <c r="O14" s="256"/>
      <c r="P14" s="256"/>
      <c r="Q14" s="90"/>
      <c r="R14" s="256"/>
      <c r="S14" s="256"/>
      <c r="T14" s="90"/>
      <c r="U14" s="371"/>
      <c r="V14" s="371"/>
      <c r="W14" s="90"/>
      <c r="X14" s="310"/>
      <c r="Y14" s="311"/>
      <c r="Z14" s="90"/>
      <c r="AA14" s="310"/>
      <c r="AB14" s="311"/>
      <c r="AC14" s="90"/>
      <c r="AD14" s="310"/>
      <c r="AE14" s="311"/>
      <c r="AF14" s="90"/>
      <c r="AG14" s="193"/>
      <c r="AH14" s="318"/>
      <c r="AI14" s="90"/>
      <c r="AJ14" s="193"/>
      <c r="AK14" s="318"/>
      <c r="AL14" s="90"/>
      <c r="AM14" s="193"/>
      <c r="AN14" s="318"/>
      <c r="AO14" s="90"/>
      <c r="AP14" s="4"/>
      <c r="AQ14" s="4"/>
      <c r="AR14" s="4"/>
      <c r="AS14" s="90"/>
    </row>
    <row r="15" spans="1:45" ht="21" x14ac:dyDescent="0.5">
      <c r="A15" s="90"/>
      <c r="B15" s="135" t="str">
        <f>IF($A$2=1,A!$C$86,IF($A$2=2,A!$D$86,A!$E$86))</f>
        <v>rekisteröintipäivämäärä</v>
      </c>
      <c r="C15" s="90"/>
      <c r="D15" s="381"/>
      <c r="E15" s="300"/>
      <c r="F15" s="90"/>
      <c r="G15" s="82"/>
      <c r="H15" s="90"/>
      <c r="I15" s="82"/>
      <c r="J15" s="90"/>
      <c r="K15" s="82"/>
      <c r="L15" s="90"/>
      <c r="M15" s="82"/>
      <c r="N15" s="90"/>
      <c r="O15" s="385"/>
      <c r="P15" s="252"/>
      <c r="Q15" s="90"/>
      <c r="R15" s="385"/>
      <c r="S15" s="252"/>
      <c r="T15" s="90"/>
      <c r="U15" s="381"/>
      <c r="V15" s="300"/>
      <c r="W15" s="90"/>
      <c r="X15" s="312"/>
      <c r="Y15" s="313"/>
      <c r="Z15" s="90"/>
      <c r="AA15" s="312"/>
      <c r="AB15" s="313"/>
      <c r="AC15" s="90"/>
      <c r="AD15" s="312"/>
      <c r="AE15" s="313"/>
      <c r="AF15" s="90"/>
      <c r="AG15" s="319"/>
      <c r="AH15" s="320"/>
      <c r="AI15" s="90"/>
      <c r="AJ15" s="319"/>
      <c r="AK15" s="320"/>
      <c r="AL15" s="90"/>
      <c r="AM15" s="319"/>
      <c r="AN15" s="320"/>
      <c r="AO15" s="90"/>
      <c r="AS15" s="90"/>
    </row>
    <row r="16" spans="1:45" ht="21" x14ac:dyDescent="0.5">
      <c r="A16" s="90"/>
      <c r="B16" s="135" t="str">
        <f>IF($A$2=1,A!$C$87,IF($A$2=2,A!$D$87,A!$E$87))</f>
        <v>kotipaikka</v>
      </c>
      <c r="C16" s="90"/>
      <c r="D16" s="257"/>
      <c r="E16" s="259"/>
      <c r="F16" s="90"/>
      <c r="G16" s="80"/>
      <c r="H16" s="90"/>
      <c r="I16" s="80"/>
      <c r="J16" s="90"/>
      <c r="K16" s="80"/>
      <c r="L16" s="90"/>
      <c r="M16" s="80"/>
      <c r="N16" s="90"/>
      <c r="O16" s="252"/>
      <c r="P16" s="252"/>
      <c r="Q16" s="90"/>
      <c r="R16" s="252"/>
      <c r="S16" s="252"/>
      <c r="T16" s="90"/>
      <c r="U16" s="300"/>
      <c r="V16" s="300"/>
      <c r="W16" s="90"/>
      <c r="X16" s="310"/>
      <c r="Y16" s="311"/>
      <c r="Z16" s="90"/>
      <c r="AA16" s="310"/>
      <c r="AB16" s="311"/>
      <c r="AC16" s="90"/>
      <c r="AD16" s="310"/>
      <c r="AE16" s="311"/>
      <c r="AF16" s="90"/>
      <c r="AG16" s="193"/>
      <c r="AH16" s="318"/>
      <c r="AI16" s="90"/>
      <c r="AJ16" s="193"/>
      <c r="AK16" s="318"/>
      <c r="AL16" s="90"/>
      <c r="AM16" s="193"/>
      <c r="AN16" s="318"/>
      <c r="AO16" s="90"/>
      <c r="AS16" s="90"/>
    </row>
    <row r="17" spans="1:45" ht="21" x14ac:dyDescent="0.5">
      <c r="A17" s="90"/>
      <c r="B17" s="135" t="str">
        <f>IF($A$2=1,A!$C$88,IF($A$2=2,A!$D$88,A!$E$88))</f>
        <v>rekisteröintimaa</v>
      </c>
      <c r="C17" s="90"/>
      <c r="D17" s="257" t="s">
        <v>376</v>
      </c>
      <c r="E17" s="259"/>
      <c r="F17" s="90"/>
      <c r="G17" s="81" t="s">
        <v>376</v>
      </c>
      <c r="H17" s="90"/>
      <c r="I17" s="81" t="s">
        <v>376</v>
      </c>
      <c r="J17" s="90"/>
      <c r="K17" s="81" t="s">
        <v>376</v>
      </c>
      <c r="L17" s="90"/>
      <c r="M17" s="81" t="s">
        <v>376</v>
      </c>
      <c r="N17" s="90"/>
      <c r="O17" s="252" t="s">
        <v>376</v>
      </c>
      <c r="P17" s="252"/>
      <c r="Q17" s="90"/>
      <c r="R17" s="252" t="s">
        <v>376</v>
      </c>
      <c r="S17" s="252"/>
      <c r="T17" s="90"/>
      <c r="U17" s="300" t="s">
        <v>376</v>
      </c>
      <c r="V17" s="300"/>
      <c r="W17" s="90"/>
      <c r="X17" s="310" t="s">
        <v>376</v>
      </c>
      <c r="Y17" s="311"/>
      <c r="Z17" s="90"/>
      <c r="AA17" s="310" t="s">
        <v>376</v>
      </c>
      <c r="AB17" s="311"/>
      <c r="AC17" s="90"/>
      <c r="AD17" s="310" t="s">
        <v>376</v>
      </c>
      <c r="AE17" s="311"/>
      <c r="AF17" s="90"/>
      <c r="AG17" s="193" t="s">
        <v>376</v>
      </c>
      <c r="AH17" s="318"/>
      <c r="AI17" s="90"/>
      <c r="AJ17" s="193" t="s">
        <v>376</v>
      </c>
      <c r="AK17" s="318"/>
      <c r="AL17" s="90"/>
      <c r="AM17" s="193" t="s">
        <v>376</v>
      </c>
      <c r="AN17" s="318"/>
      <c r="AO17" s="90"/>
      <c r="AS17" s="90"/>
    </row>
    <row r="18" spans="1:45" ht="21" x14ac:dyDescent="0.5">
      <c r="A18" s="90"/>
      <c r="B18" s="136" t="str">
        <f>IF($A$2=1,A!$C$89,IF($A$2=2,A!$D$89,A!$E$89))</f>
        <v>omistus / äänivalta max, %</v>
      </c>
      <c r="C18" s="90"/>
      <c r="D18" s="383"/>
      <c r="E18" s="384"/>
      <c r="F18" s="90"/>
      <c r="G18" s="83"/>
      <c r="H18" s="90"/>
      <c r="I18" s="83"/>
      <c r="J18" s="90"/>
      <c r="K18" s="83"/>
      <c r="L18" s="90"/>
      <c r="M18" s="83"/>
      <c r="N18" s="90"/>
      <c r="O18" s="382"/>
      <c r="P18" s="252"/>
      <c r="Q18" s="90"/>
      <c r="R18" s="382"/>
      <c r="S18" s="252"/>
      <c r="T18" s="90"/>
      <c r="U18" s="380"/>
      <c r="V18" s="300"/>
      <c r="W18" s="90"/>
      <c r="X18" s="308"/>
      <c r="Y18" s="309"/>
      <c r="Z18" s="90"/>
      <c r="AA18" s="308"/>
      <c r="AB18" s="309"/>
      <c r="AC18" s="90"/>
      <c r="AD18" s="308"/>
      <c r="AE18" s="309"/>
      <c r="AF18" s="90"/>
      <c r="AG18" s="321"/>
      <c r="AH18" s="322"/>
      <c r="AI18" s="90"/>
      <c r="AJ18" s="321"/>
      <c r="AK18" s="322"/>
      <c r="AL18" s="90"/>
      <c r="AM18" s="321"/>
      <c r="AN18" s="322"/>
      <c r="AO18" s="90"/>
      <c r="AS18" s="90"/>
    </row>
    <row r="19" spans="1:45" ht="21" x14ac:dyDescent="0.5">
      <c r="A19" s="90"/>
      <c r="B19" s="96"/>
      <c r="C19" s="90"/>
      <c r="D19" s="97"/>
      <c r="E19" s="97"/>
      <c r="F19" s="90"/>
      <c r="G19" s="97"/>
      <c r="H19" s="90"/>
      <c r="I19" s="97"/>
      <c r="J19" s="90"/>
      <c r="K19" s="97"/>
      <c r="L19" s="90"/>
      <c r="M19" s="97"/>
      <c r="N19" s="90"/>
      <c r="O19" s="90"/>
      <c r="P19" s="90"/>
      <c r="Q19" s="90"/>
      <c r="R19" s="90"/>
      <c r="S19" s="90"/>
      <c r="T19" s="90"/>
      <c r="U19" s="97"/>
      <c r="V19" s="97"/>
      <c r="W19" s="90"/>
      <c r="X19" s="97"/>
      <c r="Y19" s="97"/>
      <c r="Z19" s="90"/>
      <c r="AA19" s="97"/>
      <c r="AB19" s="97"/>
      <c r="AC19" s="90"/>
      <c r="AD19" s="97"/>
      <c r="AE19" s="97"/>
      <c r="AF19" s="90"/>
      <c r="AG19" s="90"/>
      <c r="AH19" s="90"/>
      <c r="AI19" s="90"/>
      <c r="AJ19" s="90"/>
      <c r="AK19" s="90"/>
      <c r="AL19" s="90"/>
      <c r="AM19" s="90"/>
      <c r="AN19" s="90"/>
      <c r="AO19" s="90"/>
      <c r="AS19" s="90"/>
    </row>
    <row r="20" spans="1:45" ht="21" x14ac:dyDescent="0.5">
      <c r="A20" s="90"/>
      <c r="B20" s="96"/>
      <c r="C20" s="90"/>
      <c r="D20" s="97"/>
      <c r="E20" s="97"/>
      <c r="F20" s="90"/>
      <c r="G20" s="97"/>
      <c r="H20" s="90"/>
      <c r="I20" s="97"/>
      <c r="J20" s="90"/>
      <c r="K20" s="97"/>
      <c r="L20" s="90"/>
      <c r="M20" s="97"/>
      <c r="N20" s="90"/>
      <c r="O20" s="90"/>
      <c r="P20" s="90"/>
      <c r="Q20" s="90"/>
      <c r="R20" s="90"/>
      <c r="S20" s="90"/>
      <c r="T20" s="90"/>
      <c r="U20" s="97"/>
      <c r="V20" s="97"/>
      <c r="W20" s="90"/>
      <c r="X20" s="97"/>
      <c r="Y20" s="97"/>
      <c r="Z20" s="90"/>
      <c r="AA20" s="97"/>
      <c r="AB20" s="97"/>
      <c r="AC20" s="90"/>
      <c r="AD20" s="97"/>
      <c r="AE20" s="97"/>
      <c r="AF20" s="90"/>
      <c r="AG20" s="90"/>
      <c r="AH20" s="90"/>
      <c r="AI20" s="90"/>
      <c r="AJ20" s="90"/>
      <c r="AK20" s="90"/>
      <c r="AL20" s="90"/>
      <c r="AM20" s="90"/>
      <c r="AN20" s="90"/>
      <c r="AO20" s="90"/>
      <c r="AS20" s="90"/>
    </row>
    <row r="21" spans="1:45" ht="25.5" customHeight="1" x14ac:dyDescent="0.35">
      <c r="A21" s="90"/>
      <c r="B21" s="327" t="str">
        <f>IF($A$2=1,A!$C$92,IF($A$2=2,A!$D$92,A!$E$92))</f>
        <v>Tuore, max 2kk vanha, kirjanpitoajo, pvm</v>
      </c>
      <c r="C21" s="90"/>
      <c r="D21" s="325">
        <f ca="1">EOMONTH($B$4,-2)</f>
        <v>45596</v>
      </c>
      <c r="E21" s="326"/>
      <c r="F21" s="90"/>
      <c r="G21" s="84">
        <f ca="1">$D$21</f>
        <v>45596</v>
      </c>
      <c r="H21" s="90"/>
      <c r="I21" s="84">
        <f ca="1">$D$21</f>
        <v>45596</v>
      </c>
      <c r="J21" s="90"/>
      <c r="K21" s="84">
        <f ca="1">$D$21</f>
        <v>45596</v>
      </c>
      <c r="L21" s="90"/>
      <c r="M21" s="84">
        <f ca="1">$D$21</f>
        <v>45596</v>
      </c>
      <c r="N21" s="90"/>
      <c r="O21" s="333">
        <f ca="1">$D$21</f>
        <v>45596</v>
      </c>
      <c r="P21" s="334"/>
      <c r="Q21" s="90"/>
      <c r="R21" s="333">
        <f ca="1">$D$21</f>
        <v>45596</v>
      </c>
      <c r="S21" s="334"/>
      <c r="T21" s="90"/>
      <c r="U21" s="335">
        <f ca="1">$D$21</f>
        <v>45596</v>
      </c>
      <c r="V21" s="336"/>
      <c r="W21" s="90"/>
      <c r="X21" s="117">
        <f ca="1">$D$21</f>
        <v>45596</v>
      </c>
      <c r="Y21" s="118"/>
      <c r="Z21" s="90"/>
      <c r="AA21" s="117">
        <f ca="1">$D$21</f>
        <v>45596</v>
      </c>
      <c r="AB21" s="118"/>
      <c r="AC21" s="90"/>
      <c r="AD21" s="117">
        <f ca="1">$D$21</f>
        <v>45596</v>
      </c>
      <c r="AE21" s="118"/>
      <c r="AF21" s="90"/>
      <c r="AG21" s="119">
        <f ca="1">$D$21</f>
        <v>45596</v>
      </c>
      <c r="AH21" s="120"/>
      <c r="AI21" s="90"/>
      <c r="AJ21" s="119">
        <f ca="1">$D$21</f>
        <v>45596</v>
      </c>
      <c r="AK21" s="120"/>
      <c r="AL21" s="90"/>
      <c r="AM21" s="119">
        <f ca="1">$D$21</f>
        <v>45596</v>
      </c>
      <c r="AN21" s="120"/>
      <c r="AO21" s="90"/>
      <c r="AS21" s="90"/>
    </row>
    <row r="22" spans="1:45" ht="15.5" x14ac:dyDescent="0.35">
      <c r="A22" s="90"/>
      <c r="B22" s="328"/>
      <c r="C22" s="90"/>
      <c r="D22" s="85" t="str">
        <f>IF($A$2=1,A!$C$90,IF($A$2=2,A!$D$90,A!$E$90))</f>
        <v>yhtiö</v>
      </c>
      <c r="E22" s="85" t="str">
        <f>IF($A$2=1,A!$C$91,IF($A$2=2,A!$D$91,A!$E$91))</f>
        <v>konserni</v>
      </c>
      <c r="F22" s="90"/>
      <c r="G22" s="85" t="str">
        <f>IF($A$2=1,A!$C$90,IF($A$2=2,A!$D$90,A!$E$90))</f>
        <v>yhtiö</v>
      </c>
      <c r="H22" s="90"/>
      <c r="I22" s="85" t="str">
        <f>IF($A$2=1,A!$C$90,IF($A$2=2,A!$D$90,A!$E$90))</f>
        <v>yhtiö</v>
      </c>
      <c r="J22" s="90"/>
      <c r="K22" s="85" t="str">
        <f>IF($A$2=1,A!$C$90,IF($A$2=2,A!$D$90,A!$E$90))</f>
        <v>yhtiö</v>
      </c>
      <c r="L22" s="90"/>
      <c r="M22" s="85" t="str">
        <f>IF($A$2=1,A!$C$90,IF($A$2=2,A!$D$90,A!$E$90))</f>
        <v>yhtiö</v>
      </c>
      <c r="N22" s="90"/>
      <c r="O22" s="43" t="str">
        <f>IF($A$2=1,A!$C$90,IF($A$2=2,A!$D$90,A!$E$90))</f>
        <v>yhtiö</v>
      </c>
      <c r="P22" s="85" t="str">
        <f>IF($A$2=1,A!$C$91,IF($A$2=2,A!$D$91,A!$E$91))</f>
        <v>konserni</v>
      </c>
      <c r="Q22" s="90"/>
      <c r="R22" s="43" t="str">
        <f>IF($A$2=1,A!$C$90,IF($A$2=2,A!$D$90,A!$E$90))</f>
        <v>yhtiö</v>
      </c>
      <c r="S22" s="85" t="str">
        <f>IF($A$2=1,A!$C$91,IF($A$2=2,A!$D$91,A!$E$91))</f>
        <v>konserni</v>
      </c>
      <c r="T22" s="90"/>
      <c r="U22" s="85" t="str">
        <f>IF($A$2=1,A!$C$90,IF($A$2=2,A!$D$90,A!$E$90))</f>
        <v>yhtiö</v>
      </c>
      <c r="V22" s="85" t="str">
        <f>IF($A$2=1,A!$C$91,IF($A$2=2,A!$D$91,A!$E$91))</f>
        <v>konserni</v>
      </c>
      <c r="W22" s="90"/>
      <c r="X22" s="85" t="str">
        <f>IF($A$2=1,A!$C$90,IF($A$2=2,A!$D$90,A!$E$90))</f>
        <v>yhtiö</v>
      </c>
      <c r="Y22" s="85" t="str">
        <f>IF($A$2=1,A!$C$91,IF($A$2=2,A!$D$91,A!$E$91))</f>
        <v>konserni</v>
      </c>
      <c r="Z22" s="90"/>
      <c r="AA22" s="85" t="str">
        <f>IF($A$2=1,A!$C$90,IF($A$2=2,A!$D$90,A!$E$90))</f>
        <v>yhtiö</v>
      </c>
      <c r="AB22" s="85" t="str">
        <f>IF($A$2=1,A!$C$91,IF($A$2=2,A!$D$91,A!$E$91))</f>
        <v>konserni</v>
      </c>
      <c r="AC22" s="90"/>
      <c r="AD22" s="85" t="str">
        <f>IF($A$2=1,A!$C$90,IF($A$2=2,A!$D$90,A!$E$90))</f>
        <v>yhtiö</v>
      </c>
      <c r="AE22" s="85" t="str">
        <f>IF($A$2=1,A!$C$91,IF($A$2=2,A!$D$91,A!$E$91))</f>
        <v>konserni</v>
      </c>
      <c r="AF22" s="90"/>
      <c r="AG22" s="43" t="str">
        <f>IF($A$2=1,A!$C$90,IF($A$2=2,A!$D$90,A!$E$90))</f>
        <v>yhtiö</v>
      </c>
      <c r="AH22" s="85" t="str">
        <f>IF($A$2=1,A!$C$91,IF($A$2=2,A!$D$91,A!$E$91))</f>
        <v>konserni</v>
      </c>
      <c r="AI22" s="90"/>
      <c r="AJ22" s="43" t="str">
        <f>IF($A$2=1,A!$C$90,IF($A$2=2,A!$D$90,A!$E$90))</f>
        <v>yhtiö</v>
      </c>
      <c r="AK22" s="85" t="str">
        <f>IF($A$2=1,A!$C$91,IF($A$2=2,A!$D$91,A!$E$91))</f>
        <v>konserni</v>
      </c>
      <c r="AL22" s="90"/>
      <c r="AM22" s="43" t="str">
        <f>IF($A$2=1,A!$C$90,IF($A$2=2,A!$D$90,A!$E$90))</f>
        <v>yhtiö</v>
      </c>
      <c r="AN22" s="85" t="str">
        <f>IF($A$2=1,A!$C$91,IF($A$2=2,A!$D$91,A!$E$91))</f>
        <v>konserni</v>
      </c>
      <c r="AO22" s="90"/>
      <c r="AS22" s="90"/>
    </row>
    <row r="23" spans="1:45" ht="21" x14ac:dyDescent="0.5">
      <c r="A23" s="90"/>
      <c r="B23" s="137" t="str">
        <f>IF($A$2=1,A!$C$93,IF($A$2=2,A!$D$93,A!$E$93))</f>
        <v>kesto, kk</v>
      </c>
      <c r="C23" s="90"/>
      <c r="D23" s="86"/>
      <c r="E23" s="86"/>
      <c r="F23" s="90"/>
      <c r="G23" s="86"/>
      <c r="H23" s="90"/>
      <c r="I23" s="86"/>
      <c r="J23" s="90"/>
      <c r="K23" s="86"/>
      <c r="L23" s="90"/>
      <c r="M23" s="86"/>
      <c r="N23" s="90"/>
      <c r="O23" s="41"/>
      <c r="P23" s="41"/>
      <c r="Q23" s="90"/>
      <c r="R23" s="41"/>
      <c r="S23" s="41"/>
      <c r="T23" s="90"/>
      <c r="U23" s="86"/>
      <c r="V23" s="86"/>
      <c r="W23" s="90"/>
      <c r="X23" s="86"/>
      <c r="Y23" s="86"/>
      <c r="Z23" s="90"/>
      <c r="AA23" s="86"/>
      <c r="AB23" s="86"/>
      <c r="AC23" s="90"/>
      <c r="AD23" s="86"/>
      <c r="AE23" s="86"/>
      <c r="AF23" s="90"/>
      <c r="AG23" s="41"/>
      <c r="AH23" s="41"/>
      <c r="AI23" s="90"/>
      <c r="AJ23" s="41"/>
      <c r="AK23" s="41"/>
      <c r="AL23" s="90"/>
      <c r="AM23" s="41"/>
      <c r="AN23" s="41"/>
      <c r="AO23" s="90"/>
      <c r="AS23" s="90"/>
    </row>
    <row r="24" spans="1:45" ht="21" x14ac:dyDescent="0.5">
      <c r="A24" s="90"/>
      <c r="B24" s="137" t="str">
        <f>IF($A$2=1,A!$C$94,IF($A$2=2,A!$D$94,A!$E$94))</f>
        <v>henkilöstö, hv</v>
      </c>
      <c r="C24" s="90"/>
      <c r="D24" s="86"/>
      <c r="E24" s="86"/>
      <c r="F24" s="90"/>
      <c r="G24" s="86"/>
      <c r="H24" s="90"/>
      <c r="I24" s="86"/>
      <c r="J24" s="90"/>
      <c r="K24" s="86"/>
      <c r="L24" s="90"/>
      <c r="M24" s="86"/>
      <c r="N24" s="90"/>
      <c r="O24" s="41"/>
      <c r="P24" s="41"/>
      <c r="Q24" s="90"/>
      <c r="R24" s="41"/>
      <c r="S24" s="41"/>
      <c r="T24" s="90"/>
      <c r="U24" s="86"/>
      <c r="V24" s="86"/>
      <c r="W24" s="90"/>
      <c r="X24" s="86"/>
      <c r="Y24" s="86"/>
      <c r="Z24" s="90"/>
      <c r="AA24" s="86"/>
      <c r="AB24" s="86"/>
      <c r="AC24" s="90"/>
      <c r="AD24" s="86"/>
      <c r="AE24" s="86"/>
      <c r="AF24" s="90"/>
      <c r="AG24" s="41"/>
      <c r="AH24" s="41"/>
      <c r="AI24" s="90"/>
      <c r="AJ24" s="41"/>
      <c r="AK24" s="41"/>
      <c r="AL24" s="90"/>
      <c r="AM24" s="41"/>
      <c r="AN24" s="41"/>
      <c r="AO24" s="90"/>
      <c r="AS24" s="90"/>
    </row>
    <row r="25" spans="1:45" ht="21" x14ac:dyDescent="0.5">
      <c r="A25" s="90"/>
      <c r="B25" s="137" t="str">
        <f>IF($A$2=1,A!$C$95,IF($A$2=2,A!$D$95,A!$E$95))</f>
        <v>liikevaihto, €</v>
      </c>
      <c r="C25" s="90"/>
      <c r="D25" s="87"/>
      <c r="E25" s="87"/>
      <c r="F25" s="90"/>
      <c r="G25" s="87"/>
      <c r="H25" s="90"/>
      <c r="I25" s="87"/>
      <c r="J25" s="90"/>
      <c r="K25" s="87"/>
      <c r="L25" s="90"/>
      <c r="M25" s="87"/>
      <c r="N25" s="90"/>
      <c r="O25" s="44"/>
      <c r="P25" s="44"/>
      <c r="Q25" s="90"/>
      <c r="R25" s="44"/>
      <c r="S25" s="44"/>
      <c r="T25" s="90"/>
      <c r="U25" s="87"/>
      <c r="V25" s="87"/>
      <c r="W25" s="90"/>
      <c r="X25" s="87"/>
      <c r="Y25" s="87"/>
      <c r="Z25" s="90"/>
      <c r="AA25" s="87"/>
      <c r="AB25" s="87"/>
      <c r="AC25" s="90"/>
      <c r="AD25" s="87"/>
      <c r="AE25" s="87"/>
      <c r="AF25" s="90"/>
      <c r="AG25" s="44"/>
      <c r="AH25" s="44"/>
      <c r="AI25" s="90"/>
      <c r="AJ25" s="44"/>
      <c r="AK25" s="44"/>
      <c r="AL25" s="90"/>
      <c r="AM25" s="44"/>
      <c r="AN25" s="44"/>
      <c r="AO25" s="90"/>
      <c r="AS25" s="90"/>
    </row>
    <row r="26" spans="1:45" ht="21" x14ac:dyDescent="0.5">
      <c r="A26" s="90"/>
      <c r="B26" s="137" t="str">
        <f>IF($A$2=1,A!$C$96,IF($A$2=2,A!$D$96,A!$E$96))</f>
        <v>tase,  €</v>
      </c>
      <c r="C26" s="90"/>
      <c r="D26" s="87"/>
      <c r="E26" s="87"/>
      <c r="F26" s="90"/>
      <c r="G26" s="87"/>
      <c r="H26" s="90"/>
      <c r="I26" s="87"/>
      <c r="J26" s="90"/>
      <c r="K26" s="87"/>
      <c r="L26" s="90"/>
      <c r="M26" s="87"/>
      <c r="N26" s="90"/>
      <c r="O26" s="44"/>
      <c r="P26" s="44"/>
      <c r="Q26" s="90"/>
      <c r="R26" s="44"/>
      <c r="S26" s="44"/>
      <c r="T26" s="90"/>
      <c r="U26" s="87"/>
      <c r="V26" s="87"/>
      <c r="W26" s="90"/>
      <c r="X26" s="87"/>
      <c r="Y26" s="87"/>
      <c r="Z26" s="90"/>
      <c r="AA26" s="87"/>
      <c r="AB26" s="87"/>
      <c r="AC26" s="90"/>
      <c r="AD26" s="87"/>
      <c r="AE26" s="87"/>
      <c r="AF26" s="90"/>
      <c r="AG26" s="44"/>
      <c r="AH26" s="44"/>
      <c r="AI26" s="90"/>
      <c r="AJ26" s="44"/>
      <c r="AK26" s="44"/>
      <c r="AL26" s="90"/>
      <c r="AM26" s="44"/>
      <c r="AN26" s="44"/>
      <c r="AO26" s="90"/>
      <c r="AS26" s="90"/>
    </row>
    <row r="27" spans="1:45" ht="45" customHeight="1" x14ac:dyDescent="0.5">
      <c r="A27" s="90"/>
      <c r="B27" s="137" t="str">
        <f>IF($A$2=1,A!$C$97,IF($A$2=2,A!$D$97,A!$E$97))</f>
        <v xml:space="preserve">osakepääoma (ml. sidottu pääoma), € </v>
      </c>
      <c r="C27" s="90"/>
      <c r="D27" s="87"/>
      <c r="E27" s="87"/>
      <c r="F27" s="90"/>
      <c r="G27" s="126"/>
      <c r="H27" s="90"/>
      <c r="I27" s="126"/>
      <c r="J27" s="90"/>
      <c r="K27" s="126"/>
      <c r="L27" s="90"/>
      <c r="M27" s="126"/>
      <c r="N27" s="90"/>
      <c r="O27" s="103"/>
      <c r="P27" s="124"/>
      <c r="Q27" s="90"/>
      <c r="R27" s="103"/>
      <c r="S27" s="124"/>
      <c r="T27" s="90"/>
      <c r="U27" s="87"/>
      <c r="V27" s="87"/>
      <c r="W27" s="90"/>
      <c r="X27" s="87"/>
      <c r="Y27" s="87"/>
      <c r="Z27" s="90"/>
      <c r="AA27" s="87"/>
      <c r="AB27" s="87"/>
      <c r="AC27" s="90"/>
      <c r="AD27" s="87"/>
      <c r="AE27" s="87"/>
      <c r="AF27" s="90"/>
      <c r="AG27" s="103"/>
      <c r="AH27" s="124"/>
      <c r="AI27" s="90"/>
      <c r="AJ27" s="124"/>
      <c r="AK27" s="124"/>
      <c r="AL27" s="90"/>
      <c r="AM27" s="124"/>
      <c r="AN27" s="124"/>
      <c r="AO27" s="90"/>
      <c r="AS27" s="90"/>
    </row>
    <row r="28" spans="1:45" ht="63" x14ac:dyDescent="0.5">
      <c r="A28" s="90"/>
      <c r="B28" s="138" t="str">
        <f>IF($A$2=1,A!$C$98,IF($A$2=2,A!$D$98,A!$E$98))</f>
        <v>oma pääoma 
+ pääomalainat
 (OYL 12 Luku), €</v>
      </c>
      <c r="C28" s="90"/>
      <c r="D28" s="87"/>
      <c r="E28" s="87"/>
      <c r="F28" s="90"/>
      <c r="G28" s="126"/>
      <c r="H28" s="90"/>
      <c r="I28" s="126"/>
      <c r="J28" s="90"/>
      <c r="K28" s="126"/>
      <c r="L28" s="90"/>
      <c r="M28" s="126"/>
      <c r="N28" s="90"/>
      <c r="O28" s="124"/>
      <c r="P28" s="124"/>
      <c r="Q28" s="90"/>
      <c r="R28" s="124"/>
      <c r="S28" s="124"/>
      <c r="T28" s="90"/>
      <c r="U28" s="87"/>
      <c r="V28" s="87"/>
      <c r="W28" s="90"/>
      <c r="X28" s="87"/>
      <c r="Y28" s="87"/>
      <c r="Z28" s="90"/>
      <c r="AA28" s="87"/>
      <c r="AB28" s="87"/>
      <c r="AC28" s="90"/>
      <c r="AD28" s="87"/>
      <c r="AE28" s="87"/>
      <c r="AF28" s="90"/>
      <c r="AG28" s="124"/>
      <c r="AH28" s="124"/>
      <c r="AI28" s="90"/>
      <c r="AJ28" s="124"/>
      <c r="AK28" s="124"/>
      <c r="AL28" s="90"/>
      <c r="AM28" s="124"/>
      <c r="AN28" s="124"/>
      <c r="AO28" s="90"/>
      <c r="AS28" s="90"/>
    </row>
    <row r="29" spans="1:45" ht="21" x14ac:dyDescent="0.5">
      <c r="A29" s="95"/>
      <c r="B29" s="138" t="str">
        <f>IF($A$2=1,A!$C$99,IF($A$2=2,A!$D$99,A!$E$99))</f>
        <v>kassavarat, €</v>
      </c>
      <c r="C29" s="90"/>
      <c r="D29" s="87"/>
      <c r="E29" s="87"/>
      <c r="F29" s="90"/>
      <c r="G29" s="126"/>
      <c r="H29" s="90"/>
      <c r="I29" s="126"/>
      <c r="J29" s="90"/>
      <c r="K29" s="126"/>
      <c r="L29" s="90"/>
      <c r="M29" s="126"/>
      <c r="N29" s="90"/>
      <c r="O29" s="124"/>
      <c r="P29" s="124"/>
      <c r="Q29" s="90"/>
      <c r="R29" s="124"/>
      <c r="S29" s="124"/>
      <c r="T29" s="90"/>
      <c r="U29" s="87"/>
      <c r="V29" s="87"/>
      <c r="W29" s="90"/>
      <c r="X29" s="87"/>
      <c r="Y29" s="87"/>
      <c r="Z29" s="90"/>
      <c r="AA29" s="87"/>
      <c r="AB29" s="87"/>
      <c r="AC29" s="90"/>
      <c r="AD29" s="87"/>
      <c r="AE29" s="87"/>
      <c r="AF29" s="90"/>
      <c r="AG29" s="124"/>
      <c r="AH29" s="124"/>
      <c r="AI29" s="90"/>
      <c r="AJ29" s="124"/>
      <c r="AK29" s="124"/>
      <c r="AL29" s="90"/>
      <c r="AM29" s="124"/>
      <c r="AN29" s="124"/>
      <c r="AO29" s="90"/>
      <c r="AS29" s="90"/>
    </row>
    <row r="30" spans="1:45" ht="21" x14ac:dyDescent="0.5">
      <c r="A30" s="90"/>
      <c r="B30" s="96"/>
      <c r="C30" s="90"/>
      <c r="D30" s="97"/>
      <c r="E30" s="97"/>
      <c r="F30" s="90"/>
      <c r="G30" s="97"/>
      <c r="H30" s="90"/>
      <c r="I30" s="97"/>
      <c r="J30" s="90"/>
      <c r="K30" s="97"/>
      <c r="L30" s="90"/>
      <c r="M30" s="97"/>
      <c r="N30" s="90"/>
      <c r="O30" s="90"/>
      <c r="P30" s="90"/>
      <c r="Q30" s="90"/>
      <c r="R30" s="90"/>
      <c r="S30" s="90"/>
      <c r="T30" s="90"/>
      <c r="U30" s="97"/>
      <c r="V30" s="97"/>
      <c r="W30" s="90"/>
      <c r="X30" s="97"/>
      <c r="Y30" s="97"/>
      <c r="Z30" s="90"/>
      <c r="AA30" s="97"/>
      <c r="AB30" s="97"/>
      <c r="AC30" s="90"/>
      <c r="AD30" s="97"/>
      <c r="AE30" s="97"/>
      <c r="AF30" s="90"/>
      <c r="AG30" s="90"/>
      <c r="AH30" s="90"/>
      <c r="AI30" s="90"/>
      <c r="AJ30" s="90"/>
      <c r="AK30" s="90"/>
      <c r="AL30" s="90"/>
      <c r="AM30" s="90"/>
      <c r="AN30" s="90"/>
      <c r="AO30" s="90"/>
      <c r="AS30" s="90"/>
    </row>
    <row r="31" spans="1:45" ht="21" x14ac:dyDescent="0.5">
      <c r="A31" s="90"/>
      <c r="B31" s="96"/>
      <c r="C31" s="90"/>
      <c r="D31" s="97"/>
      <c r="E31" s="97"/>
      <c r="F31" s="90"/>
      <c r="G31" s="97"/>
      <c r="H31" s="90"/>
      <c r="I31" s="97"/>
      <c r="J31" s="90"/>
      <c r="K31" s="97"/>
      <c r="L31" s="90"/>
      <c r="M31" s="97"/>
      <c r="N31" s="90"/>
      <c r="O31" s="90"/>
      <c r="P31" s="90"/>
      <c r="Q31" s="90"/>
      <c r="R31" s="90"/>
      <c r="S31" s="90"/>
      <c r="T31" s="90"/>
      <c r="U31" s="97"/>
      <c r="V31" s="97"/>
      <c r="W31" s="90"/>
      <c r="X31" s="97"/>
      <c r="Y31" s="97"/>
      <c r="Z31" s="90"/>
      <c r="AA31" s="97"/>
      <c r="AB31" s="97"/>
      <c r="AC31" s="90"/>
      <c r="AD31" s="97"/>
      <c r="AE31" s="97"/>
      <c r="AF31" s="90"/>
      <c r="AG31" s="90"/>
      <c r="AH31" s="90"/>
      <c r="AI31" s="90"/>
      <c r="AJ31" s="90"/>
      <c r="AK31" s="90"/>
      <c r="AL31" s="90"/>
      <c r="AM31" s="90"/>
      <c r="AN31" s="90"/>
      <c r="AO31" s="90"/>
      <c r="AS31" s="90"/>
    </row>
    <row r="32" spans="1:45" ht="25.5" customHeight="1" x14ac:dyDescent="0.35">
      <c r="A32" s="90"/>
      <c r="B32" s="327" t="str">
        <f>IF($A$2=1,A!$C$101,IF($A$2=2,A!$D$101,A!$E$101))</f>
        <v>Vahvistettu tilinpäätös</v>
      </c>
      <c r="C32" s="90"/>
      <c r="D32" s="325">
        <v>45291</v>
      </c>
      <c r="E32" s="326"/>
      <c r="F32" s="90"/>
      <c r="G32" s="88">
        <f>$D$32</f>
        <v>45291</v>
      </c>
      <c r="H32" s="90"/>
      <c r="I32" s="88">
        <f>$D$32</f>
        <v>45291</v>
      </c>
      <c r="J32" s="90"/>
      <c r="K32" s="88">
        <f>$D$32</f>
        <v>45291</v>
      </c>
      <c r="L32" s="90"/>
      <c r="M32" s="88">
        <f>$D$32</f>
        <v>45291</v>
      </c>
      <c r="N32" s="90"/>
      <c r="O32" s="46">
        <f>$D$32</f>
        <v>45291</v>
      </c>
      <c r="P32" s="46">
        <f>$D$32</f>
        <v>45291</v>
      </c>
      <c r="Q32" s="90"/>
      <c r="R32" s="46">
        <f>$D$32</f>
        <v>45291</v>
      </c>
      <c r="S32" s="46">
        <f>$D$32</f>
        <v>45291</v>
      </c>
      <c r="T32" s="90"/>
      <c r="U32" s="331">
        <f>$D$32</f>
        <v>45291</v>
      </c>
      <c r="V32" s="332"/>
      <c r="W32" s="90"/>
      <c r="X32" s="115">
        <f>$D$32</f>
        <v>45291</v>
      </c>
      <c r="Y32" s="116"/>
      <c r="Z32" s="90"/>
      <c r="AA32" s="115">
        <f>$D$32</f>
        <v>45291</v>
      </c>
      <c r="AB32" s="116"/>
      <c r="AC32" s="90"/>
      <c r="AD32" s="115">
        <f>$D$32</f>
        <v>45291</v>
      </c>
      <c r="AE32" s="116"/>
      <c r="AF32" s="90"/>
      <c r="AG32" s="46">
        <f>$D$32</f>
        <v>45291</v>
      </c>
      <c r="AH32" s="46">
        <f>$D$32</f>
        <v>45291</v>
      </c>
      <c r="AI32" s="90"/>
      <c r="AJ32" s="46">
        <f>$D$32</f>
        <v>45291</v>
      </c>
      <c r="AK32" s="46">
        <f>$D$32</f>
        <v>45291</v>
      </c>
      <c r="AL32" s="90"/>
      <c r="AM32" s="46">
        <f>$D$32</f>
        <v>45291</v>
      </c>
      <c r="AN32" s="46">
        <f>$D$32</f>
        <v>45291</v>
      </c>
      <c r="AO32" s="90"/>
      <c r="AS32" s="90"/>
    </row>
    <row r="33" spans="1:45" ht="15.5" x14ac:dyDescent="0.35">
      <c r="A33" s="90"/>
      <c r="B33" s="328"/>
      <c r="C33" s="90"/>
      <c r="D33" s="85" t="str">
        <f>IF($A$2=1,A!$C$90,IF($A$2=2,A!$D$90,A!$E$90))</f>
        <v>yhtiö</v>
      </c>
      <c r="E33" s="85" t="str">
        <f>IF($A$2=1,A!$C$91,IF($A$2=2,A!$D$91,A!$E$91))</f>
        <v>konserni</v>
      </c>
      <c r="F33" s="90"/>
      <c r="G33" s="85" t="str">
        <f>IF($A$2=1,A!$C$90,IF($A$2=2,A!$D$90,A!$E$90))</f>
        <v>yhtiö</v>
      </c>
      <c r="H33" s="90"/>
      <c r="I33" s="85" t="str">
        <f>IF($A$2=1,A!$C$90,IF($A$2=2,A!$D$90,A!$E$90))</f>
        <v>yhtiö</v>
      </c>
      <c r="J33" s="90"/>
      <c r="K33" s="85" t="str">
        <f>IF($A$2=1,A!$C$90,IF($A$2=2,A!$D$90,A!$E$90))</f>
        <v>yhtiö</v>
      </c>
      <c r="L33" s="90"/>
      <c r="M33" s="85" t="str">
        <f>IF($A$2=1,A!$C$90,IF($A$2=2,A!$D$90,A!$E$90))</f>
        <v>yhtiö</v>
      </c>
      <c r="N33" s="90"/>
      <c r="O33" s="43" t="str">
        <f>IF($A$2=1,A!$C$90,IF($A$2=2,A!$D$90,A!$E$90))</f>
        <v>yhtiö</v>
      </c>
      <c r="P33" s="43" t="str">
        <f>IF($A$2=1,A!$C$90,IF($A$2=2,A!$D$90,A!$E$90))</f>
        <v>yhtiö</v>
      </c>
      <c r="Q33" s="90"/>
      <c r="R33" s="43" t="str">
        <f>IF($A$2=1,A!$C$90,IF($A$2=2,A!$D$90,A!$E$90))</f>
        <v>yhtiö</v>
      </c>
      <c r="S33" s="43" t="str">
        <f>IF($A$2=1,A!$C$90,IF($A$2=2,A!$D$90,A!$E$90))</f>
        <v>yhtiö</v>
      </c>
      <c r="T33" s="90"/>
      <c r="U33" s="85" t="str">
        <f>IF($A$2=1,A!$C$90,IF($A$2=2,A!$D$90,A!$E$90))</f>
        <v>yhtiö</v>
      </c>
      <c r="V33" s="85" t="str">
        <f>IF($A$2=1,A!$C$91,IF($A$2=2,A!$D$91,A!$E$91))</f>
        <v>konserni</v>
      </c>
      <c r="W33" s="90"/>
      <c r="X33" s="85" t="str">
        <f>IF($A$2=1,A!$C$90,IF($A$2=2,A!$D$90,A!$E$90))</f>
        <v>yhtiö</v>
      </c>
      <c r="Y33" s="85" t="str">
        <f>IF($A$2=1,A!$C$91,IF($A$2=2,A!$D$91,A!$E$91))</f>
        <v>konserni</v>
      </c>
      <c r="Z33" s="90"/>
      <c r="AA33" s="85" t="str">
        <f>IF($A$2=1,A!$C$90,IF($A$2=2,A!$D$90,A!$E$90))</f>
        <v>yhtiö</v>
      </c>
      <c r="AB33" s="85" t="str">
        <f>IF($A$2=1,A!$C$91,IF($A$2=2,A!$D$91,A!$E$91))</f>
        <v>konserni</v>
      </c>
      <c r="AC33" s="90"/>
      <c r="AD33" s="85" t="str">
        <f>IF($A$2=1,A!$C$90,IF($A$2=2,A!$D$90,A!$E$90))</f>
        <v>yhtiö</v>
      </c>
      <c r="AE33" s="85" t="str">
        <f>IF($A$2=1,A!$C$91,IF($A$2=2,A!$D$91,A!$E$91))</f>
        <v>konserni</v>
      </c>
      <c r="AF33" s="90"/>
      <c r="AG33" s="43" t="str">
        <f>IF($A$2=1,A!$C$90,IF($A$2=2,A!$D$90,A!$E$90))</f>
        <v>yhtiö</v>
      </c>
      <c r="AH33" s="43" t="str">
        <f>IF($A$2=1,A!$C$90,IF($A$2=2,A!$D$90,A!$E$90))</f>
        <v>yhtiö</v>
      </c>
      <c r="AI33" s="90"/>
      <c r="AJ33" s="43" t="str">
        <f>IF($A$2=1,A!$C$90,IF($A$2=2,A!$D$90,A!$E$90))</f>
        <v>yhtiö</v>
      </c>
      <c r="AK33" s="43" t="str">
        <f>IF($A$2=1,A!$C$90,IF($A$2=2,A!$D$90,A!$E$90))</f>
        <v>yhtiö</v>
      </c>
      <c r="AL33" s="90"/>
      <c r="AM33" s="43" t="str">
        <f>IF($A$2=1,A!$C$90,IF($A$2=2,A!$D$90,A!$E$90))</f>
        <v>yhtiö</v>
      </c>
      <c r="AN33" s="43" t="str">
        <f>IF($A$2=1,A!$C$90,IF($A$2=2,A!$D$90,A!$E$90))</f>
        <v>yhtiö</v>
      </c>
      <c r="AO33" s="90"/>
      <c r="AS33" s="90"/>
    </row>
    <row r="34" spans="1:45" ht="21" x14ac:dyDescent="0.5">
      <c r="A34" s="90"/>
      <c r="B34" s="137" t="str">
        <f>IF($A$2=1,A!$C$94,IF($A$2=2,A!$D$94,A!$E$94))</f>
        <v>henkilöstö, hv</v>
      </c>
      <c r="C34" s="90"/>
      <c r="D34" s="86"/>
      <c r="E34" s="86"/>
      <c r="F34" s="90"/>
      <c r="G34" s="86"/>
      <c r="H34" s="90"/>
      <c r="I34" s="86"/>
      <c r="J34" s="90"/>
      <c r="K34" s="86"/>
      <c r="L34" s="90"/>
      <c r="M34" s="86"/>
      <c r="N34" s="90"/>
      <c r="O34" s="41"/>
      <c r="P34" s="41"/>
      <c r="Q34" s="90"/>
      <c r="R34" s="41"/>
      <c r="S34" s="41"/>
      <c r="T34" s="90"/>
      <c r="U34" s="86"/>
      <c r="V34" s="86"/>
      <c r="W34" s="90"/>
      <c r="X34" s="86"/>
      <c r="Y34" s="86"/>
      <c r="Z34" s="90"/>
      <c r="AA34" s="86"/>
      <c r="AB34" s="86"/>
      <c r="AC34" s="90"/>
      <c r="AD34" s="86"/>
      <c r="AE34" s="86"/>
      <c r="AF34" s="90"/>
      <c r="AG34" s="41"/>
      <c r="AH34" s="41"/>
      <c r="AI34" s="90"/>
      <c r="AJ34" s="41"/>
      <c r="AK34" s="41"/>
      <c r="AL34" s="90"/>
      <c r="AM34" s="41"/>
      <c r="AN34" s="41"/>
      <c r="AO34" s="90"/>
      <c r="AS34" s="90"/>
    </row>
    <row r="35" spans="1:45" ht="21" x14ac:dyDescent="0.5">
      <c r="A35" s="90"/>
      <c r="B35" s="137" t="str">
        <f>IF($A$2=1,A!$C$95,IF($A$2=2,A!$D$95,A!$E$95))</f>
        <v>liikevaihto, €</v>
      </c>
      <c r="C35" s="90"/>
      <c r="D35" s="87"/>
      <c r="E35" s="87"/>
      <c r="F35" s="90"/>
      <c r="G35" s="87"/>
      <c r="H35" s="90"/>
      <c r="I35" s="87"/>
      <c r="J35" s="90"/>
      <c r="K35" s="87"/>
      <c r="L35" s="90"/>
      <c r="M35" s="87"/>
      <c r="N35" s="90"/>
      <c r="O35" s="44"/>
      <c r="P35" s="44"/>
      <c r="Q35" s="90"/>
      <c r="R35" s="44"/>
      <c r="S35" s="44"/>
      <c r="T35" s="90"/>
      <c r="U35" s="87"/>
      <c r="V35" s="87"/>
      <c r="W35" s="90"/>
      <c r="X35" s="87"/>
      <c r="Y35" s="87"/>
      <c r="Z35" s="90"/>
      <c r="AA35" s="87"/>
      <c r="AB35" s="87"/>
      <c r="AC35" s="90"/>
      <c r="AD35" s="87"/>
      <c r="AE35" s="87"/>
      <c r="AF35" s="90"/>
      <c r="AG35" s="44"/>
      <c r="AH35" s="44"/>
      <c r="AI35" s="90"/>
      <c r="AJ35" s="44"/>
      <c r="AK35" s="44"/>
      <c r="AL35" s="90"/>
      <c r="AM35" s="44"/>
      <c r="AN35" s="44"/>
      <c r="AO35" s="90"/>
      <c r="AS35" s="90"/>
    </row>
    <row r="36" spans="1:45" ht="21" x14ac:dyDescent="0.5">
      <c r="A36" s="90"/>
      <c r="B36" s="137" t="str">
        <f>IF($A$2=1,A!$C$96,IF($A$2=2,A!$D$96,A!$E$96))</f>
        <v>tase,  €</v>
      </c>
      <c r="C36" s="90"/>
      <c r="D36" s="87"/>
      <c r="E36" s="87"/>
      <c r="F36" s="90"/>
      <c r="G36" s="87"/>
      <c r="H36" s="90"/>
      <c r="I36" s="87"/>
      <c r="J36" s="90"/>
      <c r="K36" s="87"/>
      <c r="L36" s="90"/>
      <c r="M36" s="87"/>
      <c r="N36" s="90"/>
      <c r="O36" s="44"/>
      <c r="P36" s="44"/>
      <c r="Q36" s="90"/>
      <c r="R36" s="44"/>
      <c r="S36" s="44"/>
      <c r="T36" s="90"/>
      <c r="U36" s="87"/>
      <c r="V36" s="87"/>
      <c r="W36" s="90"/>
      <c r="X36" s="87"/>
      <c r="Y36" s="87"/>
      <c r="Z36" s="90"/>
      <c r="AA36" s="87"/>
      <c r="AB36" s="87"/>
      <c r="AC36" s="90"/>
      <c r="AD36" s="87"/>
      <c r="AE36" s="87"/>
      <c r="AF36" s="90"/>
      <c r="AG36" s="44"/>
      <c r="AH36" s="44"/>
      <c r="AI36" s="90"/>
      <c r="AJ36" s="44"/>
      <c r="AK36" s="44"/>
      <c r="AL36" s="90"/>
      <c r="AM36" s="44"/>
      <c r="AN36" s="44"/>
      <c r="AO36" s="90"/>
      <c r="AS36" s="90"/>
    </row>
    <row r="37" spans="1:45" ht="42" x14ac:dyDescent="0.5">
      <c r="A37" s="90"/>
      <c r="B37" s="137" t="str">
        <f>IF($A$2=1,A!$C$97,IF($A$2=2,A!$D$97,A!$E$97))</f>
        <v xml:space="preserve">osakepääoma (ml. sidottu pääoma), € </v>
      </c>
      <c r="C37" s="90"/>
      <c r="D37" s="87"/>
      <c r="E37" s="87"/>
      <c r="F37" s="90"/>
      <c r="G37" s="125"/>
      <c r="H37" s="90"/>
      <c r="I37" s="125"/>
      <c r="J37" s="90"/>
      <c r="K37" s="125"/>
      <c r="L37" s="90"/>
      <c r="M37" s="125"/>
      <c r="N37" s="90"/>
      <c r="O37" s="124"/>
      <c r="P37" s="124"/>
      <c r="Q37" s="90"/>
      <c r="R37" s="124"/>
      <c r="S37" s="124"/>
      <c r="T37" s="90"/>
      <c r="U37" s="87"/>
      <c r="V37" s="87"/>
      <c r="W37" s="90"/>
      <c r="X37" s="87"/>
      <c r="Y37" s="87"/>
      <c r="Z37" s="90"/>
      <c r="AA37" s="87"/>
      <c r="AB37" s="87"/>
      <c r="AC37" s="90"/>
      <c r="AD37" s="87"/>
      <c r="AE37" s="87"/>
      <c r="AF37" s="90"/>
      <c r="AG37" s="124"/>
      <c r="AH37" s="124"/>
      <c r="AI37" s="90"/>
      <c r="AJ37" s="124"/>
      <c r="AK37" s="124"/>
      <c r="AL37" s="90"/>
      <c r="AM37" s="124"/>
      <c r="AN37" s="124"/>
      <c r="AO37" s="90"/>
      <c r="AS37" s="90"/>
    </row>
    <row r="38" spans="1:45" ht="63" x14ac:dyDescent="0.5">
      <c r="A38" s="90"/>
      <c r="B38" s="137" t="str">
        <f>IF($A$2=1,A!$C$98,IF($A$2=2,A!$D$98,A!$E$98))</f>
        <v>oma pääoma 
+ pääomalainat
 (OYL 12 Luku), €</v>
      </c>
      <c r="C38" s="90"/>
      <c r="D38" s="87"/>
      <c r="E38" s="87"/>
      <c r="F38" s="90"/>
      <c r="G38" s="125"/>
      <c r="H38" s="90"/>
      <c r="I38" s="125"/>
      <c r="J38" s="90"/>
      <c r="K38" s="125"/>
      <c r="L38" s="90"/>
      <c r="M38" s="125"/>
      <c r="N38" s="90"/>
      <c r="O38" s="124"/>
      <c r="P38" s="124"/>
      <c r="Q38" s="90"/>
      <c r="R38" s="124"/>
      <c r="S38" s="124"/>
      <c r="T38" s="90"/>
      <c r="U38" s="87"/>
      <c r="V38" s="87"/>
      <c r="W38" s="90"/>
      <c r="X38" s="87"/>
      <c r="Y38" s="87"/>
      <c r="Z38" s="90"/>
      <c r="AA38" s="87"/>
      <c r="AB38" s="87"/>
      <c r="AC38" s="90"/>
      <c r="AD38" s="87"/>
      <c r="AE38" s="87"/>
      <c r="AF38" s="90"/>
      <c r="AG38" s="124"/>
      <c r="AH38" s="124"/>
      <c r="AI38" s="90"/>
      <c r="AJ38" s="124"/>
      <c r="AK38" s="124"/>
      <c r="AL38" s="90"/>
      <c r="AM38" s="124"/>
      <c r="AN38" s="124"/>
      <c r="AO38" s="90"/>
      <c r="AS38" s="90"/>
    </row>
    <row r="39" spans="1:45" ht="42" x14ac:dyDescent="0.5">
      <c r="A39" s="90"/>
      <c r="B39" s="138" t="str">
        <f>IF($A$2=1,A!$C$102,IF($A$2=2,A!$D$102,A!$E$102))</f>
        <v>* vieras pääoma - pääomalainat, €</v>
      </c>
      <c r="C39" s="90"/>
      <c r="D39" s="87"/>
      <c r="E39" s="87"/>
      <c r="F39" s="90"/>
      <c r="G39" s="125"/>
      <c r="H39" s="90"/>
      <c r="I39" s="125"/>
      <c r="J39" s="90"/>
      <c r="K39" s="125"/>
      <c r="L39" s="90"/>
      <c r="M39" s="125"/>
      <c r="N39" s="90"/>
      <c r="O39" s="124"/>
      <c r="P39" s="124"/>
      <c r="Q39" s="90"/>
      <c r="R39" s="124"/>
      <c r="S39" s="124"/>
      <c r="T39" s="90"/>
      <c r="U39" s="87"/>
      <c r="V39" s="87"/>
      <c r="W39" s="90"/>
      <c r="X39" s="87"/>
      <c r="Y39" s="87"/>
      <c r="Z39" s="90"/>
      <c r="AA39" s="87"/>
      <c r="AB39" s="87"/>
      <c r="AC39" s="90"/>
      <c r="AD39" s="87"/>
      <c r="AE39" s="87"/>
      <c r="AF39" s="90"/>
      <c r="AG39" s="124"/>
      <c r="AH39" s="124"/>
      <c r="AI39" s="90"/>
      <c r="AJ39" s="124"/>
      <c r="AK39" s="124"/>
      <c r="AL39" s="90"/>
      <c r="AM39" s="124"/>
      <c r="AN39" s="124"/>
      <c r="AO39" s="90"/>
      <c r="AS39" s="90"/>
    </row>
    <row r="40" spans="1:45" ht="21" x14ac:dyDescent="0.5">
      <c r="A40" s="90"/>
      <c r="B40" s="138" t="s">
        <v>15</v>
      </c>
      <c r="C40" s="90"/>
      <c r="D40" s="87"/>
      <c r="E40" s="87"/>
      <c r="F40" s="90"/>
      <c r="G40" s="125"/>
      <c r="H40" s="90"/>
      <c r="I40" s="125"/>
      <c r="J40" s="90"/>
      <c r="K40" s="125"/>
      <c r="L40" s="90"/>
      <c r="M40" s="125"/>
      <c r="N40" s="90"/>
      <c r="O40" s="124"/>
      <c r="P40" s="124"/>
      <c r="Q40" s="90"/>
      <c r="R40" s="124"/>
      <c r="S40" s="124"/>
      <c r="T40" s="90"/>
      <c r="U40" s="87"/>
      <c r="V40" s="87"/>
      <c r="W40" s="90"/>
      <c r="X40" s="87"/>
      <c r="Y40" s="87"/>
      <c r="Z40" s="90"/>
      <c r="AA40" s="87"/>
      <c r="AB40" s="87"/>
      <c r="AC40" s="90"/>
      <c r="AD40" s="87"/>
      <c r="AE40" s="87"/>
      <c r="AF40" s="90"/>
      <c r="AG40" s="124"/>
      <c r="AH40" s="124"/>
      <c r="AI40" s="90"/>
      <c r="AJ40" s="124"/>
      <c r="AK40" s="124"/>
      <c r="AL40" s="90"/>
      <c r="AM40" s="124"/>
      <c r="AN40" s="124"/>
      <c r="AO40" s="90"/>
      <c r="AS40" s="90"/>
    </row>
    <row r="41" spans="1:45" ht="21" x14ac:dyDescent="0.5">
      <c r="A41" s="90"/>
      <c r="B41" s="138" t="str">
        <f>IF($A$2=1,A!$C$103,IF($A$2=2,A!$D$103,A!$E$103))</f>
        <v>* nettorahoituskulut, €</v>
      </c>
      <c r="C41" s="90"/>
      <c r="D41" s="87"/>
      <c r="E41" s="87"/>
      <c r="F41" s="90"/>
      <c r="G41" s="125"/>
      <c r="H41" s="90"/>
      <c r="I41" s="125"/>
      <c r="J41" s="90"/>
      <c r="K41" s="125"/>
      <c r="L41" s="90"/>
      <c r="M41" s="125"/>
      <c r="N41" s="90"/>
      <c r="O41" s="124"/>
      <c r="P41" s="124"/>
      <c r="Q41" s="90"/>
      <c r="R41" s="124"/>
      <c r="S41" s="124"/>
      <c r="T41" s="90"/>
      <c r="U41" s="87"/>
      <c r="V41" s="87"/>
      <c r="W41" s="90"/>
      <c r="X41" s="87"/>
      <c r="Y41" s="87"/>
      <c r="Z41" s="90"/>
      <c r="AA41" s="87"/>
      <c r="AB41" s="87"/>
      <c r="AC41" s="90"/>
      <c r="AD41" s="87"/>
      <c r="AE41" s="87"/>
      <c r="AF41" s="90"/>
      <c r="AG41" s="124"/>
      <c r="AH41" s="124"/>
      <c r="AI41" s="90"/>
      <c r="AJ41" s="124"/>
      <c r="AK41" s="124"/>
      <c r="AL41" s="90"/>
      <c r="AM41" s="124"/>
      <c r="AN41" s="124"/>
      <c r="AO41" s="90"/>
      <c r="AS41" s="90"/>
    </row>
    <row r="42" spans="1:45" ht="21" x14ac:dyDescent="0.5">
      <c r="A42" s="90"/>
      <c r="B42" s="138" t="str">
        <f>IF($A$2=1,A!$C$104,IF($A$2=2,A!$D$104,A!$E$104))</f>
        <v>* korolliset velat, €</v>
      </c>
      <c r="C42" s="90"/>
      <c r="D42" s="87"/>
      <c r="E42" s="87"/>
      <c r="F42" s="90"/>
      <c r="G42" s="125"/>
      <c r="H42" s="90"/>
      <c r="I42" s="125"/>
      <c r="J42" s="90"/>
      <c r="K42" s="125"/>
      <c r="L42" s="90"/>
      <c r="M42" s="125"/>
      <c r="N42" s="90"/>
      <c r="O42" s="124"/>
      <c r="P42" s="124"/>
      <c r="Q42" s="90"/>
      <c r="R42" s="124"/>
      <c r="S42" s="124"/>
      <c r="T42" s="90"/>
      <c r="U42" s="87"/>
      <c r="V42" s="87"/>
      <c r="W42" s="90"/>
      <c r="X42" s="87"/>
      <c r="Y42" s="87"/>
      <c r="Z42" s="90"/>
      <c r="AA42" s="87"/>
      <c r="AB42" s="87"/>
      <c r="AC42" s="90"/>
      <c r="AD42" s="87"/>
      <c r="AE42" s="87"/>
      <c r="AF42" s="90"/>
      <c r="AG42" s="124"/>
      <c r="AH42" s="124"/>
      <c r="AI42" s="90"/>
      <c r="AJ42" s="124"/>
      <c r="AK42" s="124"/>
      <c r="AL42" s="90"/>
      <c r="AM42" s="124"/>
      <c r="AN42" s="124"/>
      <c r="AO42" s="90"/>
      <c r="AS42" s="90"/>
    </row>
    <row r="43" spans="1:45" ht="21" x14ac:dyDescent="0.5">
      <c r="A43" s="90"/>
      <c r="B43" s="98"/>
      <c r="C43" s="90"/>
      <c r="D43" s="99"/>
      <c r="E43" s="99"/>
      <c r="F43" s="90"/>
      <c r="G43" s="99"/>
      <c r="H43" s="90"/>
      <c r="I43" s="99"/>
      <c r="J43" s="90"/>
      <c r="K43" s="99"/>
      <c r="L43" s="90"/>
      <c r="M43" s="99"/>
      <c r="N43" s="90"/>
      <c r="O43" s="100"/>
      <c r="P43" s="100"/>
      <c r="Q43" s="90"/>
      <c r="R43" s="100"/>
      <c r="S43" s="100"/>
      <c r="T43" s="90"/>
      <c r="U43" s="99"/>
      <c r="V43" s="99"/>
      <c r="W43" s="90"/>
      <c r="X43" s="99"/>
      <c r="Y43" s="99"/>
      <c r="Z43" s="90"/>
      <c r="AA43" s="99"/>
      <c r="AB43" s="99"/>
      <c r="AC43" s="90"/>
      <c r="AD43" s="99"/>
      <c r="AE43" s="99"/>
      <c r="AF43" s="90"/>
      <c r="AG43" s="100"/>
      <c r="AH43" s="100"/>
      <c r="AI43" s="90"/>
      <c r="AJ43" s="100"/>
      <c r="AK43" s="100"/>
      <c r="AL43" s="90"/>
      <c r="AM43" s="100"/>
      <c r="AN43" s="100"/>
      <c r="AO43" s="90"/>
      <c r="AS43" s="90"/>
    </row>
    <row r="44" spans="1:45" ht="21" x14ac:dyDescent="0.5">
      <c r="A44" s="90"/>
      <c r="B44" s="96"/>
      <c r="C44" s="90"/>
      <c r="D44" s="101"/>
      <c r="E44" s="101"/>
      <c r="F44" s="90"/>
      <c r="G44" s="101"/>
      <c r="H44" s="90"/>
      <c r="I44" s="101"/>
      <c r="J44" s="90"/>
      <c r="K44" s="101"/>
      <c r="L44" s="90"/>
      <c r="M44" s="101"/>
      <c r="N44" s="90"/>
      <c r="O44" s="102"/>
      <c r="P44" s="102"/>
      <c r="Q44" s="90"/>
      <c r="R44" s="102"/>
      <c r="S44" s="102"/>
      <c r="T44" s="90"/>
      <c r="U44" s="101"/>
      <c r="V44" s="101"/>
      <c r="W44" s="90"/>
      <c r="X44" s="101"/>
      <c r="Y44" s="101"/>
      <c r="Z44" s="90"/>
      <c r="AA44" s="101"/>
      <c r="AB44" s="101"/>
      <c r="AC44" s="90"/>
      <c r="AD44" s="101"/>
      <c r="AE44" s="101"/>
      <c r="AF44" s="90"/>
      <c r="AG44" s="102"/>
      <c r="AH44" s="102"/>
      <c r="AI44" s="90"/>
      <c r="AJ44" s="102"/>
      <c r="AK44" s="102"/>
      <c r="AL44" s="90"/>
      <c r="AM44" s="102"/>
      <c r="AN44" s="102"/>
      <c r="AO44" s="90"/>
      <c r="AS44" s="90"/>
    </row>
    <row r="45" spans="1:45" ht="23.25" customHeight="1" x14ac:dyDescent="0.35">
      <c r="A45" s="90"/>
      <c r="B45" s="323" t="str">
        <f>IF($A$2=1,A!$C$106,IF($A$2=2,A!$D$106,A!$E$106))</f>
        <v>Vahvistettu edellinen tilinpäätös</v>
      </c>
      <c r="C45" s="90"/>
      <c r="D45" s="325">
        <v>44561</v>
      </c>
      <c r="E45" s="326"/>
      <c r="F45" s="90"/>
      <c r="G45" s="89">
        <f>$D$45</f>
        <v>44561</v>
      </c>
      <c r="H45" s="90"/>
      <c r="I45" s="89">
        <f>$D$45</f>
        <v>44561</v>
      </c>
      <c r="J45" s="90"/>
      <c r="K45" s="89">
        <f>$D$45</f>
        <v>44561</v>
      </c>
      <c r="L45" s="90"/>
      <c r="M45" s="89">
        <f>$D$45</f>
        <v>44561</v>
      </c>
      <c r="N45" s="90"/>
      <c r="O45" s="45">
        <f>$D$45</f>
        <v>44561</v>
      </c>
      <c r="P45" s="45">
        <f>$D$45</f>
        <v>44561</v>
      </c>
      <c r="Q45" s="90"/>
      <c r="R45" s="45">
        <f>$D$45</f>
        <v>44561</v>
      </c>
      <c r="S45" s="45">
        <f>$D$45</f>
        <v>44561</v>
      </c>
      <c r="T45" s="90"/>
      <c r="U45" s="329">
        <f>$D$45</f>
        <v>44561</v>
      </c>
      <c r="V45" s="330"/>
      <c r="W45" s="90"/>
      <c r="X45" s="113">
        <f>$D$45</f>
        <v>44561</v>
      </c>
      <c r="Y45" s="114"/>
      <c r="Z45" s="90"/>
      <c r="AA45" s="113">
        <f>$D$45</f>
        <v>44561</v>
      </c>
      <c r="AB45" s="114"/>
      <c r="AC45" s="90"/>
      <c r="AD45" s="113">
        <f>$D$45</f>
        <v>44561</v>
      </c>
      <c r="AE45" s="114"/>
      <c r="AF45" s="90"/>
      <c r="AG45" s="45">
        <f>$D$45</f>
        <v>44561</v>
      </c>
      <c r="AH45" s="45">
        <f>$D$45</f>
        <v>44561</v>
      </c>
      <c r="AI45" s="90"/>
      <c r="AJ45" s="45">
        <f>$D$45</f>
        <v>44561</v>
      </c>
      <c r="AK45" s="45">
        <f>$D$45</f>
        <v>44561</v>
      </c>
      <c r="AL45" s="90"/>
      <c r="AM45" s="45">
        <f>$D$45</f>
        <v>44561</v>
      </c>
      <c r="AN45" s="45">
        <f>$D$45</f>
        <v>44561</v>
      </c>
      <c r="AO45" s="90"/>
      <c r="AS45" s="90"/>
    </row>
    <row r="46" spans="1:45" ht="15.75" customHeight="1" x14ac:dyDescent="0.35">
      <c r="A46" s="90"/>
      <c r="B46" s="324"/>
      <c r="C46" s="90"/>
      <c r="D46" s="85" t="str">
        <f>IF($A$2=1,A!$C$90,IF($A$2=2,A!$D$90,A!$E$90))</f>
        <v>yhtiö</v>
      </c>
      <c r="E46" s="85" t="str">
        <f>IF($A$2=1,A!$C$91,IF($A$2=2,A!$D$91,A!$E$91))</f>
        <v>konserni</v>
      </c>
      <c r="F46" s="90"/>
      <c r="G46" s="85" t="str">
        <f>IF($A$2=1,A!$C$90,IF($A$2=2,A!$D$90,A!$E$90))</f>
        <v>yhtiö</v>
      </c>
      <c r="H46" s="90"/>
      <c r="I46" s="85" t="str">
        <f>IF($A$2=1,A!$C$90,IF($A$2=2,A!$D$90,A!$E$90))</f>
        <v>yhtiö</v>
      </c>
      <c r="J46" s="90"/>
      <c r="K46" s="85" t="str">
        <f>IF($A$2=1,A!$C$90,IF($A$2=2,A!$D$90,A!$E$90))</f>
        <v>yhtiö</v>
      </c>
      <c r="L46" s="90"/>
      <c r="M46" s="85" t="str">
        <f>IF($A$2=1,A!$C$90,IF($A$2=2,A!$D$90,A!$E$90))</f>
        <v>yhtiö</v>
      </c>
      <c r="N46" s="90"/>
      <c r="O46" s="43" t="str">
        <f>IF($A$2=1,A!$C$90,IF($A$2=2,A!$D$90,A!$E$90))</f>
        <v>yhtiö</v>
      </c>
      <c r="P46" s="43" t="str">
        <f>IF($A$2=1,A!$C$90,IF($A$2=2,A!$D$90,A!$E$90))</f>
        <v>yhtiö</v>
      </c>
      <c r="Q46" s="90"/>
      <c r="R46" s="43" t="str">
        <f>IF($A$2=1,A!$C$90,IF($A$2=2,A!$D$90,A!$E$90))</f>
        <v>yhtiö</v>
      </c>
      <c r="S46" s="43" t="str">
        <f>IF($A$2=1,A!$C$90,IF($A$2=2,A!$D$90,A!$E$90))</f>
        <v>yhtiö</v>
      </c>
      <c r="T46" s="90"/>
      <c r="U46" s="85" t="str">
        <f>IF($A$2=1,A!$C$90,IF($A$2=2,A!$D$90,A!$E$90))</f>
        <v>yhtiö</v>
      </c>
      <c r="V46" s="85" t="str">
        <f>IF($A$2=1,A!$C$91,IF($A$2=2,A!$D$91,A!$E$91))</f>
        <v>konserni</v>
      </c>
      <c r="W46" s="90"/>
      <c r="X46" s="85" t="str">
        <f>IF($A$2=1,A!$C$90,IF($A$2=2,A!$D$90,A!$E$90))</f>
        <v>yhtiö</v>
      </c>
      <c r="Y46" s="85" t="str">
        <f>IF($A$2=1,A!$C$91,IF($A$2=2,A!$D$91,A!$E$91))</f>
        <v>konserni</v>
      </c>
      <c r="Z46" s="90"/>
      <c r="AA46" s="85" t="str">
        <f>IF($A$2=1,A!$C$90,IF($A$2=2,A!$D$90,A!$E$90))</f>
        <v>yhtiö</v>
      </c>
      <c r="AB46" s="85" t="str">
        <f>IF($A$2=1,A!$C$91,IF($A$2=2,A!$D$91,A!$E$91))</f>
        <v>konserni</v>
      </c>
      <c r="AC46" s="90"/>
      <c r="AD46" s="85" t="str">
        <f>IF($A$2=1,A!$C$90,IF($A$2=2,A!$D$90,A!$E$90))</f>
        <v>yhtiö</v>
      </c>
      <c r="AE46" s="85" t="str">
        <f>IF($A$2=1,A!$C$91,IF($A$2=2,A!$D$91,A!$E$91))</f>
        <v>konserni</v>
      </c>
      <c r="AF46" s="90"/>
      <c r="AG46" s="43" t="str">
        <f>IF($A$2=1,A!$C$90,IF($A$2=2,A!$D$90,A!$E$90))</f>
        <v>yhtiö</v>
      </c>
      <c r="AH46" s="43" t="str">
        <f>IF($A$2=1,A!$C$90,IF($A$2=2,A!$D$90,A!$E$90))</f>
        <v>yhtiö</v>
      </c>
      <c r="AI46" s="90"/>
      <c r="AJ46" s="43" t="str">
        <f>IF($A$2=1,A!$C$90,IF($A$2=2,A!$D$90,A!$E$90))</f>
        <v>yhtiö</v>
      </c>
      <c r="AK46" s="43" t="str">
        <f>IF($A$2=1,A!$C$90,IF($A$2=2,A!$D$90,A!$E$90))</f>
        <v>yhtiö</v>
      </c>
      <c r="AL46" s="90"/>
      <c r="AM46" s="43" t="str">
        <f>IF($A$2=1,A!$C$90,IF($A$2=2,A!$D$90,A!$E$90))</f>
        <v>yhtiö</v>
      </c>
      <c r="AN46" s="43" t="str">
        <f>IF($A$2=1,A!$C$90,IF($A$2=2,A!$D$90,A!$E$90))</f>
        <v>yhtiö</v>
      </c>
      <c r="AO46" s="90"/>
      <c r="AS46" s="90"/>
    </row>
    <row r="47" spans="1:45" ht="21" x14ac:dyDescent="0.5">
      <c r="A47" s="90"/>
      <c r="B47" s="137" t="str">
        <f>IF($A$2=1,A!$C$94,IF($A$2=2,A!$D$94,A!$E$94))</f>
        <v>henkilöstö, hv</v>
      </c>
      <c r="C47" s="90"/>
      <c r="D47" s="86"/>
      <c r="E47" s="86"/>
      <c r="F47" s="90"/>
      <c r="G47" s="86"/>
      <c r="H47" s="90"/>
      <c r="I47" s="86"/>
      <c r="J47" s="90"/>
      <c r="K47" s="86"/>
      <c r="L47" s="90"/>
      <c r="M47" s="86"/>
      <c r="N47" s="90"/>
      <c r="O47" s="41"/>
      <c r="P47" s="41"/>
      <c r="Q47" s="90"/>
      <c r="R47" s="41"/>
      <c r="S47" s="41"/>
      <c r="T47" s="90"/>
      <c r="U47" s="86"/>
      <c r="V47" s="86"/>
      <c r="W47" s="90"/>
      <c r="X47" s="86"/>
      <c r="Y47" s="86"/>
      <c r="Z47" s="90"/>
      <c r="AA47" s="86"/>
      <c r="AB47" s="86"/>
      <c r="AC47" s="90"/>
      <c r="AD47" s="86"/>
      <c r="AE47" s="86"/>
      <c r="AF47" s="90"/>
      <c r="AG47" s="41"/>
      <c r="AH47" s="41"/>
      <c r="AI47" s="90"/>
      <c r="AJ47" s="41"/>
      <c r="AK47" s="41"/>
      <c r="AL47" s="90"/>
      <c r="AM47" s="41"/>
      <c r="AN47" s="41"/>
      <c r="AO47" s="90"/>
      <c r="AS47" s="90"/>
    </row>
    <row r="48" spans="1:45" ht="21" x14ac:dyDescent="0.5">
      <c r="A48" s="90"/>
      <c r="B48" s="137" t="str">
        <f>IF($A$2=1,A!$C$95,IF($A$2=2,A!$D$95,A!$E$95))</f>
        <v>liikevaihto, €</v>
      </c>
      <c r="C48" s="90"/>
      <c r="D48" s="87"/>
      <c r="E48" s="87"/>
      <c r="F48" s="90"/>
      <c r="G48" s="87"/>
      <c r="H48" s="90"/>
      <c r="I48" s="87"/>
      <c r="J48" s="90"/>
      <c r="K48" s="87"/>
      <c r="L48" s="90"/>
      <c r="M48" s="87"/>
      <c r="N48" s="90"/>
      <c r="O48" s="44"/>
      <c r="P48" s="44"/>
      <c r="Q48" s="90"/>
      <c r="R48" s="44"/>
      <c r="S48" s="44"/>
      <c r="T48" s="90"/>
      <c r="U48" s="87"/>
      <c r="V48" s="87"/>
      <c r="W48" s="90"/>
      <c r="X48" s="87"/>
      <c r="Y48" s="87"/>
      <c r="Z48" s="90"/>
      <c r="AA48" s="87"/>
      <c r="AB48" s="87"/>
      <c r="AC48" s="90"/>
      <c r="AD48" s="87"/>
      <c r="AE48" s="87"/>
      <c r="AF48" s="90"/>
      <c r="AG48" s="44"/>
      <c r="AH48" s="44"/>
      <c r="AI48" s="90"/>
      <c r="AJ48" s="44"/>
      <c r="AK48" s="44"/>
      <c r="AL48" s="90"/>
      <c r="AM48" s="44"/>
      <c r="AN48" s="44"/>
      <c r="AO48" s="90"/>
      <c r="AS48" s="90"/>
    </row>
    <row r="49" spans="1:45" ht="21" x14ac:dyDescent="0.5">
      <c r="A49" s="90"/>
      <c r="B49" s="137" t="str">
        <f>IF($A$2=1,A!$C$96,IF($A$2=2,A!$D$96,A!$E$96))</f>
        <v>tase,  €</v>
      </c>
      <c r="C49" s="90"/>
      <c r="D49" s="87"/>
      <c r="E49" s="87"/>
      <c r="F49" s="90"/>
      <c r="G49" s="87"/>
      <c r="H49" s="90"/>
      <c r="I49" s="87"/>
      <c r="J49" s="90"/>
      <c r="K49" s="87"/>
      <c r="L49" s="90"/>
      <c r="M49" s="87"/>
      <c r="N49" s="90"/>
      <c r="O49" s="44"/>
      <c r="P49" s="44"/>
      <c r="Q49" s="90"/>
      <c r="R49" s="44"/>
      <c r="S49" s="44"/>
      <c r="T49" s="90"/>
      <c r="U49" s="87"/>
      <c r="V49" s="87"/>
      <c r="W49" s="90"/>
      <c r="X49" s="87"/>
      <c r="Y49" s="87"/>
      <c r="Z49" s="90"/>
      <c r="AA49" s="87"/>
      <c r="AB49" s="87"/>
      <c r="AC49" s="90"/>
      <c r="AD49" s="87"/>
      <c r="AE49" s="87"/>
      <c r="AF49" s="90"/>
      <c r="AG49" s="44"/>
      <c r="AH49" s="44"/>
      <c r="AI49" s="90"/>
      <c r="AJ49" s="44"/>
      <c r="AK49" s="44"/>
      <c r="AL49" s="90"/>
      <c r="AM49" s="44"/>
      <c r="AN49" s="44"/>
      <c r="AO49" s="90"/>
      <c r="AS49" s="90"/>
    </row>
    <row r="50" spans="1:45" ht="42" x14ac:dyDescent="0.5">
      <c r="A50" s="90"/>
      <c r="B50" s="137" t="str">
        <f>IF($A$2=1,A!$C$97,IF($A$2=2,A!$D$97,A!$E$97))</f>
        <v xml:space="preserve">osakepääoma (ml. sidottu pääoma), € </v>
      </c>
      <c r="C50" s="90"/>
      <c r="D50" s="87"/>
      <c r="E50" s="87"/>
      <c r="F50" s="90"/>
      <c r="G50" s="125"/>
      <c r="H50" s="90"/>
      <c r="I50" s="125"/>
      <c r="J50" s="90"/>
      <c r="K50" s="125"/>
      <c r="L50" s="90"/>
      <c r="M50" s="125"/>
      <c r="N50" s="90"/>
      <c r="O50" s="124"/>
      <c r="P50" s="124"/>
      <c r="Q50" s="90"/>
      <c r="R50" s="124"/>
      <c r="S50" s="124"/>
      <c r="T50" s="90"/>
      <c r="U50" s="87"/>
      <c r="V50" s="87"/>
      <c r="W50" s="90"/>
      <c r="X50" s="87"/>
      <c r="Y50" s="87"/>
      <c r="Z50" s="90"/>
      <c r="AA50" s="87"/>
      <c r="AB50" s="87"/>
      <c r="AC50" s="90"/>
      <c r="AD50" s="87"/>
      <c r="AE50" s="87"/>
      <c r="AF50" s="90"/>
      <c r="AG50" s="124"/>
      <c r="AH50" s="124"/>
      <c r="AI50" s="90"/>
      <c r="AJ50" s="124"/>
      <c r="AK50" s="124"/>
      <c r="AL50" s="90"/>
      <c r="AM50" s="124"/>
      <c r="AN50" s="124"/>
      <c r="AO50" s="90"/>
      <c r="AS50" s="90"/>
    </row>
    <row r="51" spans="1:45" ht="63" x14ac:dyDescent="0.5">
      <c r="A51" s="90"/>
      <c r="B51" s="137" t="str">
        <f>IF($A$2=1,A!$C$98,IF($A$2=2,A!$D$98,A!$E$98))</f>
        <v>oma pääoma 
+ pääomalainat
 (OYL 12 Luku), €</v>
      </c>
      <c r="C51" s="90"/>
      <c r="D51" s="87"/>
      <c r="E51" s="87"/>
      <c r="F51" s="90"/>
      <c r="G51" s="125"/>
      <c r="H51" s="90"/>
      <c r="I51" s="125"/>
      <c r="J51" s="90"/>
      <c r="K51" s="125"/>
      <c r="L51" s="90"/>
      <c r="M51" s="125"/>
      <c r="N51" s="90"/>
      <c r="O51" s="124"/>
      <c r="P51" s="124"/>
      <c r="Q51" s="90"/>
      <c r="R51" s="124"/>
      <c r="S51" s="124"/>
      <c r="T51" s="90"/>
      <c r="U51" s="87"/>
      <c r="V51" s="87"/>
      <c r="W51" s="90"/>
      <c r="X51" s="87"/>
      <c r="Y51" s="87"/>
      <c r="Z51" s="90"/>
      <c r="AA51" s="87"/>
      <c r="AB51" s="87"/>
      <c r="AC51" s="90"/>
      <c r="AD51" s="87"/>
      <c r="AE51" s="87"/>
      <c r="AF51" s="90"/>
      <c r="AG51" s="124"/>
      <c r="AH51" s="124"/>
      <c r="AI51" s="90"/>
      <c r="AJ51" s="124"/>
      <c r="AK51" s="124"/>
      <c r="AL51" s="90"/>
      <c r="AM51" s="124"/>
      <c r="AN51" s="124"/>
      <c r="AO51" s="90"/>
      <c r="AS51" s="90"/>
    </row>
    <row r="52" spans="1:45" ht="42" x14ac:dyDescent="0.5">
      <c r="A52" s="90"/>
      <c r="B52" s="138" t="str">
        <f>IF($A$2=1,A!$C$102,IF($A$2=2,A!$D$102,A!$E$102))</f>
        <v>* vieras pääoma - pääomalainat, €</v>
      </c>
      <c r="C52" s="90"/>
      <c r="D52" s="87"/>
      <c r="E52" s="87"/>
      <c r="F52" s="90"/>
      <c r="G52" s="125"/>
      <c r="H52" s="90"/>
      <c r="I52" s="125"/>
      <c r="J52" s="90"/>
      <c r="K52" s="125"/>
      <c r="L52" s="90"/>
      <c r="M52" s="125"/>
      <c r="N52" s="90"/>
      <c r="O52" s="124"/>
      <c r="P52" s="124"/>
      <c r="Q52" s="90"/>
      <c r="R52" s="124"/>
      <c r="S52" s="124"/>
      <c r="T52" s="90"/>
      <c r="U52" s="87"/>
      <c r="V52" s="87"/>
      <c r="W52" s="90"/>
      <c r="X52" s="87"/>
      <c r="Y52" s="87"/>
      <c r="Z52" s="90"/>
      <c r="AA52" s="87"/>
      <c r="AB52" s="87"/>
      <c r="AC52" s="90"/>
      <c r="AD52" s="87"/>
      <c r="AE52" s="87"/>
      <c r="AF52" s="90"/>
      <c r="AG52" s="124"/>
      <c r="AH52" s="124"/>
      <c r="AI52" s="90"/>
      <c r="AJ52" s="124"/>
      <c r="AK52" s="124"/>
      <c r="AL52" s="90"/>
      <c r="AM52" s="124"/>
      <c r="AN52" s="124"/>
      <c r="AO52" s="90"/>
      <c r="AS52" s="90"/>
    </row>
    <row r="53" spans="1:45" ht="21" x14ac:dyDescent="0.5">
      <c r="A53" s="90"/>
      <c r="B53" s="138" t="s">
        <v>15</v>
      </c>
      <c r="C53" s="90"/>
      <c r="D53" s="87"/>
      <c r="E53" s="87"/>
      <c r="F53" s="90"/>
      <c r="G53" s="125"/>
      <c r="H53" s="90"/>
      <c r="I53" s="125"/>
      <c r="J53" s="90"/>
      <c r="K53" s="125"/>
      <c r="L53" s="90"/>
      <c r="M53" s="125"/>
      <c r="N53" s="90"/>
      <c r="O53" s="124"/>
      <c r="P53" s="124"/>
      <c r="Q53" s="90"/>
      <c r="R53" s="124"/>
      <c r="S53" s="124"/>
      <c r="T53" s="90"/>
      <c r="U53" s="87"/>
      <c r="V53" s="87"/>
      <c r="W53" s="90"/>
      <c r="X53" s="87"/>
      <c r="Y53" s="87"/>
      <c r="Z53" s="90"/>
      <c r="AA53" s="87"/>
      <c r="AB53" s="87"/>
      <c r="AC53" s="90"/>
      <c r="AD53" s="87"/>
      <c r="AE53" s="87"/>
      <c r="AF53" s="90"/>
      <c r="AG53" s="124"/>
      <c r="AH53" s="124"/>
      <c r="AI53" s="90"/>
      <c r="AJ53" s="124"/>
      <c r="AK53" s="124"/>
      <c r="AL53" s="90"/>
      <c r="AM53" s="124"/>
      <c r="AN53" s="124"/>
      <c r="AO53" s="90"/>
      <c r="AS53" s="90"/>
    </row>
    <row r="54" spans="1:45" ht="21" x14ac:dyDescent="0.5">
      <c r="A54" s="90"/>
      <c r="B54" s="138" t="str">
        <f>IF($A$2=1,A!$C$103,IF($A$2=2,A!$D$103,A!$E$103))</f>
        <v>* nettorahoituskulut, €</v>
      </c>
      <c r="C54" s="90"/>
      <c r="D54" s="87"/>
      <c r="E54" s="87"/>
      <c r="F54" s="90"/>
      <c r="G54" s="125"/>
      <c r="H54" s="90"/>
      <c r="I54" s="125"/>
      <c r="J54" s="90"/>
      <c r="K54" s="125"/>
      <c r="L54" s="90"/>
      <c r="M54" s="125"/>
      <c r="N54" s="90"/>
      <c r="O54" s="124"/>
      <c r="P54" s="124"/>
      <c r="Q54" s="90"/>
      <c r="R54" s="124"/>
      <c r="S54" s="124"/>
      <c r="T54" s="90"/>
      <c r="U54" s="87"/>
      <c r="V54" s="87"/>
      <c r="W54" s="90"/>
      <c r="X54" s="87"/>
      <c r="Y54" s="87"/>
      <c r="Z54" s="90"/>
      <c r="AA54" s="87"/>
      <c r="AB54" s="87"/>
      <c r="AC54" s="90"/>
      <c r="AD54" s="87"/>
      <c r="AE54" s="87"/>
      <c r="AF54" s="90"/>
      <c r="AG54" s="124"/>
      <c r="AH54" s="124"/>
      <c r="AI54" s="90"/>
      <c r="AJ54" s="124"/>
      <c r="AK54" s="124"/>
      <c r="AL54" s="90"/>
      <c r="AM54" s="124"/>
      <c r="AN54" s="124"/>
      <c r="AO54" s="90"/>
      <c r="AS54" s="90"/>
    </row>
    <row r="55" spans="1:45" ht="21" x14ac:dyDescent="0.5">
      <c r="A55" s="90"/>
      <c r="B55" s="138" t="str">
        <f>IF($A$2=1,A!$C$104,IF($A$2=2,A!$D$104,A!$E$104))</f>
        <v>* korolliset velat, €</v>
      </c>
      <c r="C55" s="90"/>
      <c r="D55" s="87"/>
      <c r="E55" s="87"/>
      <c r="F55" s="90"/>
      <c r="G55" s="125"/>
      <c r="H55" s="90"/>
      <c r="I55" s="125"/>
      <c r="J55" s="90"/>
      <c r="K55" s="125"/>
      <c r="L55" s="90"/>
      <c r="M55" s="125"/>
      <c r="N55" s="90"/>
      <c r="O55" s="124"/>
      <c r="P55" s="124"/>
      <c r="Q55" s="90"/>
      <c r="R55" s="124"/>
      <c r="S55" s="124"/>
      <c r="T55" s="90"/>
      <c r="U55" s="87"/>
      <c r="V55" s="87"/>
      <c r="W55" s="90"/>
      <c r="X55" s="87"/>
      <c r="Y55" s="87"/>
      <c r="Z55" s="90"/>
      <c r="AA55" s="87"/>
      <c r="AB55" s="87"/>
      <c r="AC55" s="90"/>
      <c r="AD55" s="87"/>
      <c r="AE55" s="87"/>
      <c r="AF55" s="90"/>
      <c r="AG55" s="124"/>
      <c r="AH55" s="124"/>
      <c r="AI55" s="90"/>
      <c r="AJ55" s="124"/>
      <c r="AK55" s="124"/>
      <c r="AL55" s="90"/>
      <c r="AM55" s="124"/>
      <c r="AN55" s="124"/>
      <c r="AO55" s="90"/>
      <c r="AS55" s="90"/>
    </row>
    <row r="56" spans="1:45" ht="21" x14ac:dyDescent="0.5">
      <c r="A56" s="90"/>
      <c r="B56" s="96"/>
      <c r="C56" s="90"/>
      <c r="D56" s="100"/>
      <c r="E56" s="100"/>
      <c r="F56" s="90"/>
      <c r="G56" s="100"/>
      <c r="H56" s="90"/>
      <c r="I56" s="90"/>
      <c r="J56" s="90"/>
      <c r="K56" s="100"/>
      <c r="L56" s="90"/>
      <c r="M56" s="100"/>
      <c r="N56" s="90"/>
      <c r="O56" s="100"/>
      <c r="P56" s="100"/>
      <c r="Q56" s="90"/>
      <c r="R56" s="100"/>
      <c r="S56" s="90"/>
      <c r="T56" s="90"/>
      <c r="U56" s="100"/>
      <c r="V56" s="90"/>
      <c r="W56" s="90"/>
      <c r="X56" s="90"/>
      <c r="Y56" s="90"/>
      <c r="Z56" s="90"/>
      <c r="AA56" s="90"/>
      <c r="AB56" s="90"/>
      <c r="AC56" s="90"/>
      <c r="AD56" s="90"/>
      <c r="AE56" s="90"/>
      <c r="AF56" s="90"/>
      <c r="AG56" s="90"/>
      <c r="AH56" s="90"/>
      <c r="AI56" s="90"/>
      <c r="AJ56" s="90"/>
      <c r="AK56" s="90"/>
      <c r="AL56" s="90"/>
      <c r="AM56" s="90"/>
      <c r="AN56" s="90"/>
      <c r="AO56" s="90"/>
      <c r="AS56" s="90"/>
    </row>
    <row r="57" spans="1:45" ht="21" x14ac:dyDescent="0.5">
      <c r="A57" s="90"/>
      <c r="B57" s="139" t="str">
        <f>IF($A$2=1,A!$C$108,IF($A$2=2,A!$D$108,A!$E$108))</f>
        <v>* vaaditaan suuryrityksiltä</v>
      </c>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row>
    <row r="58" spans="1:45" x14ac:dyDescent="0.35">
      <c r="A58" s="90"/>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row>
    <row r="65" spans="3:3" x14ac:dyDescent="0.35">
      <c r="C65" t="s">
        <v>775</v>
      </c>
    </row>
  </sheetData>
  <mergeCells count="101">
    <mergeCell ref="R14:S14"/>
    <mergeCell ref="AG16:AH16"/>
    <mergeCell ref="AG17:AH17"/>
    <mergeCell ref="AG12:AH12"/>
    <mergeCell ref="AA13:AB13"/>
    <mergeCell ref="AD13:AE13"/>
    <mergeCell ref="AA12:AB12"/>
    <mergeCell ref="AD12:AE12"/>
    <mergeCell ref="AA17:AB17"/>
    <mergeCell ref="AA14:AB14"/>
    <mergeCell ref="AA15:AB15"/>
    <mergeCell ref="AA16:AB16"/>
    <mergeCell ref="X18:Y18"/>
    <mergeCell ref="U18:V18"/>
    <mergeCell ref="U17:V17"/>
    <mergeCell ref="U16:V16"/>
    <mergeCell ref="U15:V15"/>
    <mergeCell ref="U14:V14"/>
    <mergeCell ref="O18:P18"/>
    <mergeCell ref="D18:E18"/>
    <mergeCell ref="R18:S18"/>
    <mergeCell ref="X17:Y17"/>
    <mergeCell ref="X14:Y14"/>
    <mergeCell ref="X15:Y15"/>
    <mergeCell ref="X16:Y16"/>
    <mergeCell ref="R15:S15"/>
    <mergeCell ref="R16:S16"/>
    <mergeCell ref="O14:P14"/>
    <mergeCell ref="O15:P15"/>
    <mergeCell ref="O16:P16"/>
    <mergeCell ref="R17:S17"/>
    <mergeCell ref="O17:P17"/>
    <mergeCell ref="D14:E14"/>
    <mergeCell ref="D15:E15"/>
    <mergeCell ref="D16:E16"/>
    <mergeCell ref="D17:E17"/>
    <mergeCell ref="P1:Q1"/>
    <mergeCell ref="R1:S1"/>
    <mergeCell ref="B2:C2"/>
    <mergeCell ref="B3:C3"/>
    <mergeCell ref="D3:J3"/>
    <mergeCell ref="K3:O3"/>
    <mergeCell ref="P3:R3"/>
    <mergeCell ref="B1:N1"/>
    <mergeCell ref="B12:B13"/>
    <mergeCell ref="D12:E12"/>
    <mergeCell ref="D13:E13"/>
    <mergeCell ref="O12:P12"/>
    <mergeCell ref="O13:P13"/>
    <mergeCell ref="D4:J4"/>
    <mergeCell ref="K4:O4"/>
    <mergeCell ref="P4:R4"/>
    <mergeCell ref="B6:I6"/>
    <mergeCell ref="J6:R7"/>
    <mergeCell ref="B7:I7"/>
    <mergeCell ref="W9:Y10"/>
    <mergeCell ref="M9:U10"/>
    <mergeCell ref="B9:K10"/>
    <mergeCell ref="D2:K2"/>
    <mergeCell ref="B4:C4"/>
    <mergeCell ref="U13:V13"/>
    <mergeCell ref="U12:V12"/>
    <mergeCell ref="X13:Y13"/>
    <mergeCell ref="R12:S12"/>
    <mergeCell ref="R13:S13"/>
    <mergeCell ref="X12:Y12"/>
    <mergeCell ref="B45:B46"/>
    <mergeCell ref="D45:E45"/>
    <mergeCell ref="B32:B33"/>
    <mergeCell ref="U45:V45"/>
    <mergeCell ref="U32:V32"/>
    <mergeCell ref="B21:B22"/>
    <mergeCell ref="D32:E32"/>
    <mergeCell ref="D21:E21"/>
    <mergeCell ref="O21:P21"/>
    <mergeCell ref="U21:V21"/>
    <mergeCell ref="R21:S21"/>
    <mergeCell ref="AA18:AB18"/>
    <mergeCell ref="AD14:AE14"/>
    <mergeCell ref="AD15:AE15"/>
    <mergeCell ref="AD16:AE16"/>
    <mergeCell ref="AD18:AE18"/>
    <mergeCell ref="AJ12:AK12"/>
    <mergeCell ref="AM12:AN12"/>
    <mergeCell ref="AG13:AH13"/>
    <mergeCell ref="AJ13:AK13"/>
    <mergeCell ref="AM13:AN13"/>
    <mergeCell ref="AM14:AN14"/>
    <mergeCell ref="AM15:AN15"/>
    <mergeCell ref="AM16:AN16"/>
    <mergeCell ref="AM17:AN17"/>
    <mergeCell ref="AM18:AN18"/>
    <mergeCell ref="AG18:AH18"/>
    <mergeCell ref="AJ14:AK14"/>
    <mergeCell ref="AJ15:AK15"/>
    <mergeCell ref="AJ16:AK16"/>
    <mergeCell ref="AJ17:AK17"/>
    <mergeCell ref="AJ18:AK18"/>
    <mergeCell ref="AD17:AE17"/>
    <mergeCell ref="AG14:AH14"/>
    <mergeCell ref="AG15:AH15"/>
  </mergeCells>
  <dataValidations count="1">
    <dataValidation type="list" showInputMessage="1" showErrorMessage="1" sqref="B2" xr:uid="{D03E660D-F477-4BED-B071-7D9B05E63277}">
      <formula1>$A$3:$A$5</formula1>
    </dataValidation>
  </dataValidations>
  <pageMargins left="0.25" right="0.25" top="0.75" bottom="0.75" header="0.3" footer="0.3"/>
  <pageSetup paperSize="9" scale="52"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country" prompt="Please select from the list" xr:uid="{6E4B436D-D801-44FD-82AD-7037B0B1DFA5}">
          <x14:formula1>
            <xm:f>B!$B$5:$B$254</xm:f>
          </x14:formula1>
          <xm:sqref>AG17 K17 M17 O17:P17 D17:E17 G17 I17 R17:S17 X17 AJ17 AA17 AD17 U17:V17 AM17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A4A56-5468-4D0C-9B6C-EDC93A1EDC81}">
  <dimension ref="A1:E117"/>
  <sheetViews>
    <sheetView topLeftCell="A59" zoomScale="115" zoomScaleNormal="115" workbookViewId="0">
      <selection activeCell="A63" sqref="A63"/>
    </sheetView>
  </sheetViews>
  <sheetFormatPr defaultRowHeight="14.5" x14ac:dyDescent="0.35"/>
  <cols>
    <col min="3" max="3" width="93.453125" customWidth="1"/>
    <col min="4" max="4" width="112.54296875" customWidth="1"/>
    <col min="5" max="5" width="99.26953125" customWidth="1"/>
  </cols>
  <sheetData>
    <row r="1" spans="1:5" x14ac:dyDescent="0.35">
      <c r="C1" t="s">
        <v>32</v>
      </c>
    </row>
    <row r="2" spans="1:5" x14ac:dyDescent="0.35">
      <c r="C2" s="131" t="s">
        <v>786</v>
      </c>
      <c r="D2" s="132">
        <v>46022</v>
      </c>
      <c r="E2" t="s">
        <v>787</v>
      </c>
    </row>
    <row r="3" spans="1:5" ht="21" x14ac:dyDescent="0.5">
      <c r="A3" s="19" t="s">
        <v>35</v>
      </c>
      <c r="B3" s="19"/>
      <c r="C3" s="19"/>
    </row>
    <row r="4" spans="1:5" ht="21" x14ac:dyDescent="0.5">
      <c r="B4" t="s">
        <v>48</v>
      </c>
      <c r="C4" s="19" t="s">
        <v>40</v>
      </c>
      <c r="D4" t="s">
        <v>41</v>
      </c>
      <c r="E4" t="s">
        <v>42</v>
      </c>
    </row>
    <row r="5" spans="1:5" x14ac:dyDescent="0.35">
      <c r="B5" t="s">
        <v>124</v>
      </c>
      <c r="C5" t="s">
        <v>125</v>
      </c>
      <c r="D5" t="s">
        <v>126</v>
      </c>
      <c r="E5" t="s">
        <v>792</v>
      </c>
    </row>
    <row r="6" spans="1:5" x14ac:dyDescent="0.35">
      <c r="B6" t="s">
        <v>49</v>
      </c>
      <c r="C6" t="s">
        <v>19</v>
      </c>
      <c r="D6" t="s">
        <v>33</v>
      </c>
      <c r="E6" t="s">
        <v>34</v>
      </c>
    </row>
    <row r="7" spans="1:5" x14ac:dyDescent="0.35">
      <c r="B7" t="s">
        <v>50</v>
      </c>
      <c r="C7" t="s">
        <v>20</v>
      </c>
      <c r="D7" t="s">
        <v>44</v>
      </c>
      <c r="E7" t="s">
        <v>45</v>
      </c>
    </row>
    <row r="8" spans="1:5" x14ac:dyDescent="0.35">
      <c r="B8" t="s">
        <v>51</v>
      </c>
      <c r="C8" t="s">
        <v>36</v>
      </c>
      <c r="D8" t="s">
        <v>37</v>
      </c>
      <c r="E8" t="s">
        <v>793</v>
      </c>
    </row>
    <row r="9" spans="1:5" x14ac:dyDescent="0.35">
      <c r="B9" t="s">
        <v>52</v>
      </c>
      <c r="C9" t="s">
        <v>38</v>
      </c>
      <c r="D9" t="s">
        <v>39</v>
      </c>
      <c r="E9" t="s">
        <v>43</v>
      </c>
    </row>
    <row r="10" spans="1:5" x14ac:dyDescent="0.35">
      <c r="B10" t="s">
        <v>53</v>
      </c>
      <c r="C10" t="s">
        <v>21</v>
      </c>
      <c r="D10" t="s">
        <v>47</v>
      </c>
      <c r="E10" t="s">
        <v>46</v>
      </c>
    </row>
    <row r="11" spans="1:5" x14ac:dyDescent="0.35">
      <c r="B11" t="s">
        <v>54</v>
      </c>
      <c r="C11" s="5" t="s">
        <v>611</v>
      </c>
      <c r="D11" s="5" t="s">
        <v>612</v>
      </c>
      <c r="E11" t="s">
        <v>613</v>
      </c>
    </row>
    <row r="13" spans="1:5" x14ac:dyDescent="0.35">
      <c r="A13" t="s">
        <v>200</v>
      </c>
    </row>
    <row r="14" spans="1:5" x14ac:dyDescent="0.35">
      <c r="B14" t="s">
        <v>55</v>
      </c>
      <c r="C14" t="s">
        <v>608</v>
      </c>
      <c r="D14" t="s">
        <v>609</v>
      </c>
      <c r="E14" t="s">
        <v>610</v>
      </c>
    </row>
    <row r="15" spans="1:5" x14ac:dyDescent="0.35">
      <c r="B15" t="s">
        <v>56</v>
      </c>
      <c r="C15" t="s">
        <v>795</v>
      </c>
      <c r="D15" t="s">
        <v>803</v>
      </c>
      <c r="E15" t="s">
        <v>804</v>
      </c>
    </row>
    <row r="16" spans="1:5" x14ac:dyDescent="0.35">
      <c r="B16" t="s">
        <v>60</v>
      </c>
      <c r="C16" t="s">
        <v>27</v>
      </c>
      <c r="D16" t="s">
        <v>61</v>
      </c>
      <c r="E16" t="s">
        <v>62</v>
      </c>
    </row>
    <row r="17" spans="2:5" x14ac:dyDescent="0.35">
      <c r="B17" t="s">
        <v>63</v>
      </c>
      <c r="C17" t="s">
        <v>794</v>
      </c>
      <c r="D17" t="s">
        <v>64</v>
      </c>
      <c r="E17" t="s">
        <v>65</v>
      </c>
    </row>
    <row r="18" spans="2:5" x14ac:dyDescent="0.35">
      <c r="B18" t="s">
        <v>66</v>
      </c>
      <c r="C18" t="s">
        <v>796</v>
      </c>
      <c r="D18" t="s">
        <v>802</v>
      </c>
      <c r="E18" t="s">
        <v>805</v>
      </c>
    </row>
    <row r="19" spans="2:5" x14ac:dyDescent="0.35">
      <c r="B19" t="s">
        <v>67</v>
      </c>
      <c r="C19" t="s">
        <v>797</v>
      </c>
      <c r="D19" t="s">
        <v>801</v>
      </c>
      <c r="E19" t="s">
        <v>800</v>
      </c>
    </row>
    <row r="20" spans="2:5" x14ac:dyDescent="0.35">
      <c r="B20" t="s">
        <v>68</v>
      </c>
      <c r="C20" t="s">
        <v>10</v>
      </c>
      <c r="D20" t="s">
        <v>69</v>
      </c>
      <c r="E20" t="s">
        <v>70</v>
      </c>
    </row>
    <row r="21" spans="2:5" x14ac:dyDescent="0.35">
      <c r="B21" t="s">
        <v>71</v>
      </c>
      <c r="C21" t="s">
        <v>0</v>
      </c>
      <c r="D21" t="s">
        <v>72</v>
      </c>
      <c r="E21" t="s">
        <v>73</v>
      </c>
    </row>
    <row r="22" spans="2:5" x14ac:dyDescent="0.35">
      <c r="B22" t="s">
        <v>74</v>
      </c>
      <c r="C22" t="s">
        <v>2</v>
      </c>
      <c r="D22" t="s">
        <v>79</v>
      </c>
      <c r="E22" t="s">
        <v>81</v>
      </c>
    </row>
    <row r="23" spans="2:5" x14ac:dyDescent="0.35">
      <c r="B23" t="s">
        <v>75</v>
      </c>
      <c r="C23" t="s">
        <v>77</v>
      </c>
      <c r="D23" t="s">
        <v>78</v>
      </c>
      <c r="E23" t="s">
        <v>80</v>
      </c>
    </row>
    <row r="24" spans="2:5" x14ac:dyDescent="0.35">
      <c r="B24" t="s">
        <v>76</v>
      </c>
      <c r="C24" t="s">
        <v>84</v>
      </c>
      <c r="D24" t="s">
        <v>83</v>
      </c>
      <c r="E24" t="s">
        <v>82</v>
      </c>
    </row>
    <row r="25" spans="2:5" x14ac:dyDescent="0.35">
      <c r="B25" t="s">
        <v>85</v>
      </c>
      <c r="C25" t="s">
        <v>1</v>
      </c>
      <c r="D25" t="s">
        <v>86</v>
      </c>
      <c r="E25" t="s">
        <v>87</v>
      </c>
    </row>
    <row r="26" spans="2:5" x14ac:dyDescent="0.35">
      <c r="B26" t="s">
        <v>88</v>
      </c>
      <c r="C26" t="s">
        <v>11</v>
      </c>
      <c r="D26" t="s">
        <v>90</v>
      </c>
      <c r="E26" t="s">
        <v>798</v>
      </c>
    </row>
    <row r="27" spans="2:5" x14ac:dyDescent="0.35">
      <c r="B27" t="s">
        <v>94</v>
      </c>
      <c r="C27" t="s">
        <v>4</v>
      </c>
      <c r="D27" t="s">
        <v>95</v>
      </c>
      <c r="E27" t="s">
        <v>96</v>
      </c>
    </row>
    <row r="28" spans="2:5" x14ac:dyDescent="0.35">
      <c r="B28" t="s">
        <v>89</v>
      </c>
      <c r="C28" t="s">
        <v>101</v>
      </c>
      <c r="D28" t="s">
        <v>91</v>
      </c>
      <c r="E28" t="s">
        <v>799</v>
      </c>
    </row>
    <row r="29" spans="2:5" x14ac:dyDescent="0.35">
      <c r="B29" t="s">
        <v>97</v>
      </c>
      <c r="C29" t="s">
        <v>18</v>
      </c>
      <c r="D29" t="s">
        <v>92</v>
      </c>
      <c r="E29" t="s">
        <v>93</v>
      </c>
    </row>
    <row r="30" spans="2:5" x14ac:dyDescent="0.35">
      <c r="B30" t="s">
        <v>98</v>
      </c>
      <c r="C30" t="s">
        <v>3</v>
      </c>
      <c r="D30" t="s">
        <v>99</v>
      </c>
      <c r="E30" t="s">
        <v>100</v>
      </c>
    </row>
    <row r="31" spans="2:5" x14ac:dyDescent="0.35">
      <c r="B31" t="s">
        <v>102</v>
      </c>
      <c r="C31" t="s">
        <v>112</v>
      </c>
      <c r="D31" t="s">
        <v>111</v>
      </c>
      <c r="E31" t="s">
        <v>113</v>
      </c>
    </row>
    <row r="32" spans="2:5" x14ac:dyDescent="0.35">
      <c r="B32" t="s">
        <v>106</v>
      </c>
      <c r="C32" t="s">
        <v>103</v>
      </c>
      <c r="D32" t="s">
        <v>104</v>
      </c>
      <c r="E32" t="s">
        <v>105</v>
      </c>
    </row>
    <row r="33" spans="1:5" x14ac:dyDescent="0.35">
      <c r="B33" t="s">
        <v>107</v>
      </c>
      <c r="C33" t="s">
        <v>28</v>
      </c>
      <c r="D33" t="s">
        <v>108</v>
      </c>
      <c r="E33" t="s">
        <v>807</v>
      </c>
    </row>
    <row r="34" spans="1:5" x14ac:dyDescent="0.35">
      <c r="B34" t="s">
        <v>109</v>
      </c>
      <c r="C34" t="s">
        <v>29</v>
      </c>
      <c r="D34" t="s">
        <v>110</v>
      </c>
      <c r="E34" t="s">
        <v>808</v>
      </c>
    </row>
    <row r="35" spans="1:5" x14ac:dyDescent="0.35">
      <c r="B35" t="s">
        <v>821</v>
      </c>
      <c r="C35" t="s">
        <v>822</v>
      </c>
      <c r="D35" t="s">
        <v>823</v>
      </c>
      <c r="E35" t="s">
        <v>824</v>
      </c>
    </row>
    <row r="36" spans="1:5" x14ac:dyDescent="0.35">
      <c r="B36" t="s">
        <v>614</v>
      </c>
      <c r="C36" t="s">
        <v>615</v>
      </c>
      <c r="D36" t="s">
        <v>616</v>
      </c>
      <c r="E36" t="s">
        <v>806</v>
      </c>
    </row>
    <row r="37" spans="1:5" x14ac:dyDescent="0.35">
      <c r="B37" t="s">
        <v>119</v>
      </c>
      <c r="C37" t="s">
        <v>30</v>
      </c>
      <c r="D37" t="s">
        <v>120</v>
      </c>
      <c r="E37" t="s">
        <v>121</v>
      </c>
    </row>
    <row r="38" spans="1:5" x14ac:dyDescent="0.35">
      <c r="C38" t="s">
        <v>825</v>
      </c>
      <c r="D38" t="s">
        <v>828</v>
      </c>
      <c r="E38" t="s">
        <v>829</v>
      </c>
    </row>
    <row r="39" spans="1:5" x14ac:dyDescent="0.35">
      <c r="B39" t="s">
        <v>604</v>
      </c>
      <c r="C39" t="s">
        <v>31</v>
      </c>
      <c r="D39" t="s">
        <v>122</v>
      </c>
      <c r="E39" t="s">
        <v>123</v>
      </c>
    </row>
    <row r="40" spans="1:5" x14ac:dyDescent="0.35">
      <c r="C40" t="s">
        <v>826</v>
      </c>
      <c r="D40" t="s">
        <v>831</v>
      </c>
      <c r="E40" t="s">
        <v>830</v>
      </c>
    </row>
    <row r="41" spans="1:5" x14ac:dyDescent="0.35">
      <c r="B41" t="s">
        <v>604</v>
      </c>
      <c r="C41" t="s">
        <v>605</v>
      </c>
      <c r="D41" t="s">
        <v>606</v>
      </c>
      <c r="E41" t="s">
        <v>607</v>
      </c>
    </row>
    <row r="42" spans="1:5" x14ac:dyDescent="0.35">
      <c r="C42" t="s">
        <v>827</v>
      </c>
      <c r="D42" t="s">
        <v>832</v>
      </c>
      <c r="E42" t="s">
        <v>833</v>
      </c>
    </row>
    <row r="44" spans="1:5" x14ac:dyDescent="0.35">
      <c r="A44" t="s">
        <v>201</v>
      </c>
    </row>
    <row r="45" spans="1:5" x14ac:dyDescent="0.35">
      <c r="B45" t="s">
        <v>127</v>
      </c>
      <c r="C45" t="s">
        <v>8</v>
      </c>
      <c r="D45" t="s">
        <v>128</v>
      </c>
      <c r="E45" t="s">
        <v>809</v>
      </c>
    </row>
    <row r="46" spans="1:5" x14ac:dyDescent="0.35">
      <c r="B46" t="s">
        <v>129</v>
      </c>
      <c r="C46" t="s">
        <v>18</v>
      </c>
      <c r="D46" t="s">
        <v>92</v>
      </c>
      <c r="E46" t="s">
        <v>93</v>
      </c>
    </row>
    <row r="47" spans="1:5" x14ac:dyDescent="0.35">
      <c r="B47" t="s">
        <v>585</v>
      </c>
      <c r="C47" s="5" t="s">
        <v>588</v>
      </c>
      <c r="D47" t="s">
        <v>586</v>
      </c>
      <c r="E47" t="s">
        <v>587</v>
      </c>
    </row>
    <row r="48" spans="1:5" x14ac:dyDescent="0.35">
      <c r="B48" t="s">
        <v>130</v>
      </c>
      <c r="C48" t="s">
        <v>3</v>
      </c>
      <c r="D48" t="s">
        <v>99</v>
      </c>
      <c r="E48" t="s">
        <v>100</v>
      </c>
    </row>
    <row r="49" spans="2:5" x14ac:dyDescent="0.35">
      <c r="B49" t="s">
        <v>131</v>
      </c>
      <c r="C49" t="s">
        <v>620</v>
      </c>
      <c r="D49" t="s">
        <v>621</v>
      </c>
      <c r="E49" t="s">
        <v>622</v>
      </c>
    </row>
    <row r="50" spans="2:5" x14ac:dyDescent="0.35">
      <c r="B50" t="s">
        <v>132</v>
      </c>
      <c r="C50" t="s">
        <v>157</v>
      </c>
      <c r="D50" t="s">
        <v>144</v>
      </c>
      <c r="E50" t="s">
        <v>145</v>
      </c>
    </row>
    <row r="51" spans="2:5" ht="29" x14ac:dyDescent="0.35">
      <c r="B51" t="s">
        <v>67</v>
      </c>
      <c r="C51" s="5" t="s">
        <v>287</v>
      </c>
      <c r="D51" s="5" t="s">
        <v>156</v>
      </c>
      <c r="E51" s="5" t="s">
        <v>288</v>
      </c>
    </row>
    <row r="52" spans="2:5" x14ac:dyDescent="0.35">
      <c r="B52" t="s">
        <v>133</v>
      </c>
      <c r="C52" t="s">
        <v>158</v>
      </c>
      <c r="D52" t="s">
        <v>160</v>
      </c>
      <c r="E52" t="s">
        <v>161</v>
      </c>
    </row>
    <row r="53" spans="2:5" ht="29" x14ac:dyDescent="0.35">
      <c r="B53" t="s">
        <v>134</v>
      </c>
      <c r="C53" s="5" t="s">
        <v>550</v>
      </c>
      <c r="D53" t="s">
        <v>149</v>
      </c>
      <c r="E53" t="s">
        <v>150</v>
      </c>
    </row>
    <row r="54" spans="2:5" x14ac:dyDescent="0.35">
      <c r="B54" t="s">
        <v>135</v>
      </c>
      <c r="C54" t="s">
        <v>7</v>
      </c>
      <c r="D54" t="s">
        <v>146</v>
      </c>
      <c r="E54" t="s">
        <v>147</v>
      </c>
    </row>
    <row r="55" spans="2:5" x14ac:dyDescent="0.35">
      <c r="B55" t="s">
        <v>136</v>
      </c>
      <c r="C55" t="s">
        <v>159</v>
      </c>
      <c r="D55" t="s">
        <v>148</v>
      </c>
      <c r="E55" t="s">
        <v>151</v>
      </c>
    </row>
    <row r="56" spans="2:5" x14ac:dyDescent="0.35">
      <c r="B56" t="s">
        <v>137</v>
      </c>
      <c r="C56" t="s">
        <v>22</v>
      </c>
      <c r="D56" t="s">
        <v>152</v>
      </c>
      <c r="E56" t="s">
        <v>155</v>
      </c>
    </row>
    <row r="57" spans="2:5" x14ac:dyDescent="0.35">
      <c r="B57" t="s">
        <v>138</v>
      </c>
      <c r="C57" t="s">
        <v>9</v>
      </c>
      <c r="D57" t="s">
        <v>153</v>
      </c>
      <c r="E57" t="s">
        <v>154</v>
      </c>
    </row>
    <row r="58" spans="2:5" ht="29" x14ac:dyDescent="0.35">
      <c r="B58" t="s">
        <v>139</v>
      </c>
      <c r="C58" s="5" t="s">
        <v>551</v>
      </c>
      <c r="D58" s="5" t="s">
        <v>162</v>
      </c>
      <c r="E58" s="5" t="s">
        <v>552</v>
      </c>
    </row>
    <row r="59" spans="2:5" ht="29" x14ac:dyDescent="0.35">
      <c r="B59" t="s">
        <v>140</v>
      </c>
      <c r="C59" s="5" t="s">
        <v>553</v>
      </c>
      <c r="D59" s="5" t="s">
        <v>554</v>
      </c>
      <c r="E59" s="5" t="s">
        <v>555</v>
      </c>
    </row>
    <row r="60" spans="2:5" ht="29" x14ac:dyDescent="0.35">
      <c r="B60" t="s">
        <v>141</v>
      </c>
      <c r="C60" s="5" t="s">
        <v>558</v>
      </c>
      <c r="D60" s="5" t="s">
        <v>557</v>
      </c>
      <c r="E60" s="5" t="s">
        <v>556</v>
      </c>
    </row>
    <row r="61" spans="2:5" ht="29" x14ac:dyDescent="0.35">
      <c r="B61" t="s">
        <v>142</v>
      </c>
      <c r="C61" s="5" t="s">
        <v>553</v>
      </c>
      <c r="D61" s="5" t="s">
        <v>554</v>
      </c>
      <c r="E61" s="5" t="s">
        <v>555</v>
      </c>
    </row>
    <row r="62" spans="2:5" ht="29" x14ac:dyDescent="0.35">
      <c r="B62" t="s">
        <v>143</v>
      </c>
      <c r="C62" s="5" t="s">
        <v>558</v>
      </c>
      <c r="D62" s="5" t="s">
        <v>557</v>
      </c>
      <c r="E62" s="5" t="s">
        <v>556</v>
      </c>
    </row>
    <row r="63" spans="2:5" x14ac:dyDescent="0.35">
      <c r="B63" t="s">
        <v>178</v>
      </c>
      <c r="C63" t="s">
        <v>837</v>
      </c>
      <c r="D63" t="s">
        <v>836</v>
      </c>
      <c r="E63" t="s">
        <v>838</v>
      </c>
    </row>
    <row r="64" spans="2:5" x14ac:dyDescent="0.35">
      <c r="B64" t="s">
        <v>179</v>
      </c>
      <c r="C64" t="s">
        <v>168</v>
      </c>
      <c r="D64" t="s">
        <v>167</v>
      </c>
      <c r="E64" t="s">
        <v>169</v>
      </c>
    </row>
    <row r="65" spans="1:5" x14ac:dyDescent="0.35">
      <c r="B65" t="s">
        <v>180</v>
      </c>
      <c r="C65" t="s">
        <v>24</v>
      </c>
      <c r="D65" t="s">
        <v>170</v>
      </c>
      <c r="E65" t="s">
        <v>171</v>
      </c>
    </row>
    <row r="66" spans="1:5" x14ac:dyDescent="0.35">
      <c r="B66" t="s">
        <v>181</v>
      </c>
      <c r="C66" t="s">
        <v>23</v>
      </c>
      <c r="D66" t="s">
        <v>182</v>
      </c>
      <c r="E66" t="s">
        <v>183</v>
      </c>
    </row>
    <row r="67" spans="1:5" ht="29" x14ac:dyDescent="0.35">
      <c r="B67" t="s">
        <v>184</v>
      </c>
      <c r="C67" s="5" t="s">
        <v>185</v>
      </c>
      <c r="D67" s="5" t="s">
        <v>186</v>
      </c>
      <c r="E67" s="5" t="s">
        <v>187</v>
      </c>
    </row>
    <row r="68" spans="1:5" ht="29" x14ac:dyDescent="0.35">
      <c r="B68" t="s">
        <v>188</v>
      </c>
      <c r="C68" s="5" t="s">
        <v>189</v>
      </c>
      <c r="D68" s="5" t="s">
        <v>190</v>
      </c>
      <c r="E68" s="5" t="s">
        <v>191</v>
      </c>
    </row>
    <row r="69" spans="1:5" x14ac:dyDescent="0.35">
      <c r="B69" t="s">
        <v>192</v>
      </c>
      <c r="C69" t="s">
        <v>193</v>
      </c>
      <c r="D69" t="s">
        <v>194</v>
      </c>
      <c r="E69" t="s">
        <v>195</v>
      </c>
    </row>
    <row r="71" spans="1:5" x14ac:dyDescent="0.35">
      <c r="A71" t="s">
        <v>202</v>
      </c>
    </row>
    <row r="72" spans="1:5" x14ac:dyDescent="0.35">
      <c r="B72" t="s">
        <v>55</v>
      </c>
      <c r="C72" t="s">
        <v>204</v>
      </c>
      <c r="D72" t="s">
        <v>203</v>
      </c>
      <c r="E72" t="s">
        <v>205</v>
      </c>
    </row>
    <row r="73" spans="1:5" ht="43.5" x14ac:dyDescent="0.35">
      <c r="B73" t="s">
        <v>579</v>
      </c>
      <c r="C73" s="5" t="s">
        <v>617</v>
      </c>
      <c r="D73" s="5" t="s">
        <v>618</v>
      </c>
      <c r="E73" s="5" t="s">
        <v>619</v>
      </c>
    </row>
    <row r="74" spans="1:5" x14ac:dyDescent="0.35">
      <c r="B74" t="s">
        <v>581</v>
      </c>
      <c r="C74" t="s">
        <v>582</v>
      </c>
      <c r="D74" t="s">
        <v>583</v>
      </c>
      <c r="E74" t="s">
        <v>584</v>
      </c>
    </row>
    <row r="76" spans="1:5" x14ac:dyDescent="0.35">
      <c r="B76" t="s">
        <v>129</v>
      </c>
      <c r="C76" t="s">
        <v>590</v>
      </c>
      <c r="D76" t="s">
        <v>591</v>
      </c>
      <c r="E76" t="s">
        <v>592</v>
      </c>
    </row>
    <row r="77" spans="1:5" x14ac:dyDescent="0.35">
      <c r="B77" t="s">
        <v>131</v>
      </c>
      <c r="C77" t="s">
        <v>210</v>
      </c>
      <c r="D77" t="s">
        <v>213</v>
      </c>
      <c r="E77" t="s">
        <v>214</v>
      </c>
    </row>
    <row r="78" spans="1:5" x14ac:dyDescent="0.35">
      <c r="B78" t="s">
        <v>206</v>
      </c>
      <c r="C78" t="s">
        <v>211</v>
      </c>
      <c r="D78" t="s">
        <v>215</v>
      </c>
      <c r="E78" t="s">
        <v>216</v>
      </c>
    </row>
    <row r="79" spans="1:5" x14ac:dyDescent="0.35">
      <c r="B79" t="s">
        <v>207</v>
      </c>
      <c r="C79" t="s">
        <v>212</v>
      </c>
      <c r="D79" t="s">
        <v>217</v>
      </c>
      <c r="E79" t="s">
        <v>218</v>
      </c>
    </row>
    <row r="80" spans="1:5" ht="43.5" x14ac:dyDescent="0.35">
      <c r="B80" t="s">
        <v>208</v>
      </c>
      <c r="C80" s="5" t="s">
        <v>636</v>
      </c>
      <c r="D80" s="5" t="s">
        <v>637</v>
      </c>
      <c r="E80" s="134" t="s">
        <v>638</v>
      </c>
    </row>
    <row r="81" spans="2:5" x14ac:dyDescent="0.35">
      <c r="B81" t="s">
        <v>209</v>
      </c>
      <c r="C81" t="s">
        <v>18</v>
      </c>
      <c r="D81" t="s">
        <v>92</v>
      </c>
      <c r="E81" t="s">
        <v>93</v>
      </c>
    </row>
    <row r="82" spans="2:5" ht="29" x14ac:dyDescent="0.35">
      <c r="B82" t="s">
        <v>206</v>
      </c>
      <c r="C82" s="5" t="s">
        <v>630</v>
      </c>
      <c r="D82" s="5" t="s">
        <v>631</v>
      </c>
      <c r="E82" s="5" t="s">
        <v>632</v>
      </c>
    </row>
    <row r="83" spans="2:5" ht="43.5" x14ac:dyDescent="0.35">
      <c r="B83" t="s">
        <v>206</v>
      </c>
      <c r="C83" s="5" t="s">
        <v>634</v>
      </c>
      <c r="D83" s="5" t="s">
        <v>633</v>
      </c>
      <c r="E83" s="5" t="s">
        <v>635</v>
      </c>
    </row>
    <row r="84" spans="2:5" x14ac:dyDescent="0.35">
      <c r="B84" t="s">
        <v>129</v>
      </c>
      <c r="C84" t="s">
        <v>5</v>
      </c>
      <c r="D84" t="s">
        <v>221</v>
      </c>
      <c r="E84" t="s">
        <v>222</v>
      </c>
    </row>
    <row r="85" spans="2:5" x14ac:dyDescent="0.35">
      <c r="B85" t="s">
        <v>234</v>
      </c>
      <c r="C85" t="s">
        <v>225</v>
      </c>
      <c r="D85" t="s">
        <v>226</v>
      </c>
      <c r="E85" t="s">
        <v>227</v>
      </c>
    </row>
    <row r="86" spans="2:5" x14ac:dyDescent="0.35">
      <c r="B86" t="s">
        <v>132</v>
      </c>
      <c r="C86" t="s">
        <v>228</v>
      </c>
      <c r="D86" t="s">
        <v>230</v>
      </c>
      <c r="E86" t="s">
        <v>229</v>
      </c>
    </row>
    <row r="87" spans="2:5" x14ac:dyDescent="0.35">
      <c r="B87" t="s">
        <v>231</v>
      </c>
      <c r="C87" t="s">
        <v>233</v>
      </c>
      <c r="D87" t="s">
        <v>235</v>
      </c>
      <c r="E87" t="s">
        <v>236</v>
      </c>
    </row>
    <row r="88" spans="2:5" x14ac:dyDescent="0.35">
      <c r="B88" t="s">
        <v>237</v>
      </c>
      <c r="C88" t="s">
        <v>232</v>
      </c>
      <c r="D88" t="s">
        <v>149</v>
      </c>
      <c r="E88" t="s">
        <v>150</v>
      </c>
    </row>
    <row r="89" spans="2:5" x14ac:dyDescent="0.35">
      <c r="B89" t="s">
        <v>238</v>
      </c>
      <c r="C89" t="s">
        <v>240</v>
      </c>
      <c r="D89" t="s">
        <v>239</v>
      </c>
      <c r="E89" t="s">
        <v>241</v>
      </c>
    </row>
    <row r="90" spans="2:5" x14ac:dyDescent="0.35">
      <c r="B90" t="s">
        <v>219</v>
      </c>
      <c r="C90" t="s">
        <v>5</v>
      </c>
      <c r="D90" t="s">
        <v>221</v>
      </c>
      <c r="E90" t="s">
        <v>222</v>
      </c>
    </row>
    <row r="91" spans="2:5" x14ac:dyDescent="0.35">
      <c r="B91" t="s">
        <v>220</v>
      </c>
      <c r="C91" t="s">
        <v>6</v>
      </c>
      <c r="D91" t="s">
        <v>223</v>
      </c>
      <c r="E91" t="s">
        <v>224</v>
      </c>
    </row>
    <row r="92" spans="2:5" x14ac:dyDescent="0.35">
      <c r="B92" t="s">
        <v>242</v>
      </c>
      <c r="C92" t="s">
        <v>244</v>
      </c>
      <c r="D92" t="s">
        <v>243</v>
      </c>
      <c r="E92" t="s">
        <v>245</v>
      </c>
    </row>
    <row r="93" spans="2:5" x14ac:dyDescent="0.35">
      <c r="B93" t="s">
        <v>255</v>
      </c>
      <c r="C93" t="s">
        <v>13</v>
      </c>
      <c r="D93" t="s">
        <v>246</v>
      </c>
      <c r="E93" t="s">
        <v>247</v>
      </c>
    </row>
    <row r="94" spans="2:5" x14ac:dyDescent="0.35">
      <c r="B94" t="s">
        <v>256</v>
      </c>
      <c r="C94" t="s">
        <v>252</v>
      </c>
      <c r="D94" t="s">
        <v>250</v>
      </c>
      <c r="E94" t="s">
        <v>251</v>
      </c>
    </row>
    <row r="95" spans="2:5" x14ac:dyDescent="0.35">
      <c r="B95" t="s">
        <v>259</v>
      </c>
      <c r="C95" t="s">
        <v>253</v>
      </c>
      <c r="D95" t="s">
        <v>257</v>
      </c>
      <c r="E95" t="s">
        <v>258</v>
      </c>
    </row>
    <row r="96" spans="2:5" x14ac:dyDescent="0.35">
      <c r="B96" t="s">
        <v>260</v>
      </c>
      <c r="C96" t="s">
        <v>254</v>
      </c>
      <c r="D96" t="s">
        <v>261</v>
      </c>
      <c r="E96" t="s">
        <v>262</v>
      </c>
    </row>
    <row r="97" spans="1:5" x14ac:dyDescent="0.35">
      <c r="B97" t="s">
        <v>263</v>
      </c>
      <c r="C97" t="s">
        <v>264</v>
      </c>
      <c r="D97" t="s">
        <v>266</v>
      </c>
      <c r="E97" t="s">
        <v>265</v>
      </c>
    </row>
    <row r="98" spans="1:5" ht="43.5" x14ac:dyDescent="0.35">
      <c r="B98" t="s">
        <v>267</v>
      </c>
      <c r="C98" s="5" t="s">
        <v>817</v>
      </c>
      <c r="D98" s="5" t="s">
        <v>818</v>
      </c>
      <c r="E98" s="5" t="s">
        <v>819</v>
      </c>
    </row>
    <row r="99" spans="1:5" x14ac:dyDescent="0.35">
      <c r="B99" t="s">
        <v>268</v>
      </c>
      <c r="C99" t="s">
        <v>278</v>
      </c>
      <c r="D99" t="s">
        <v>277</v>
      </c>
      <c r="E99" t="s">
        <v>276</v>
      </c>
    </row>
    <row r="101" spans="1:5" x14ac:dyDescent="0.35">
      <c r="B101" t="s">
        <v>279</v>
      </c>
      <c r="C101" t="s">
        <v>248</v>
      </c>
      <c r="D101" s="5" t="s">
        <v>269</v>
      </c>
      <c r="E101" t="s">
        <v>270</v>
      </c>
    </row>
    <row r="102" spans="1:5" x14ac:dyDescent="0.35">
      <c r="B102" t="s">
        <v>273</v>
      </c>
      <c r="C102" t="s">
        <v>14</v>
      </c>
      <c r="D102" t="s">
        <v>274</v>
      </c>
      <c r="E102" t="s">
        <v>275</v>
      </c>
    </row>
    <row r="103" spans="1:5" x14ac:dyDescent="0.35">
      <c r="B103" t="s">
        <v>178</v>
      </c>
      <c r="C103" t="s">
        <v>561</v>
      </c>
      <c r="D103" s="5" t="s">
        <v>562</v>
      </c>
      <c r="E103" t="s">
        <v>563</v>
      </c>
    </row>
    <row r="104" spans="1:5" x14ac:dyDescent="0.35">
      <c r="B104" t="s">
        <v>179</v>
      </c>
      <c r="C104" t="s">
        <v>16</v>
      </c>
      <c r="D104" s="5" t="s">
        <v>281</v>
      </c>
      <c r="E104" t="s">
        <v>282</v>
      </c>
    </row>
    <row r="105" spans="1:5" x14ac:dyDescent="0.35">
      <c r="D105" s="5"/>
    </row>
    <row r="106" spans="1:5" x14ac:dyDescent="0.35">
      <c r="B106" t="s">
        <v>280</v>
      </c>
      <c r="C106" t="s">
        <v>249</v>
      </c>
      <c r="D106" s="5" t="s">
        <v>271</v>
      </c>
      <c r="E106" t="s">
        <v>272</v>
      </c>
    </row>
    <row r="108" spans="1:5" x14ac:dyDescent="0.35">
      <c r="B108" t="s">
        <v>283</v>
      </c>
      <c r="C108" t="s">
        <v>286</v>
      </c>
      <c r="D108" s="5" t="s">
        <v>284</v>
      </c>
      <c r="E108" t="s">
        <v>285</v>
      </c>
    </row>
    <row r="110" spans="1:5" x14ac:dyDescent="0.35">
      <c r="A110" t="s">
        <v>589</v>
      </c>
    </row>
    <row r="111" spans="1:5" x14ac:dyDescent="0.35">
      <c r="B111" t="s">
        <v>231</v>
      </c>
      <c r="C111" t="s">
        <v>593</v>
      </c>
      <c r="D111" t="s">
        <v>594</v>
      </c>
      <c r="E111" s="133" t="s">
        <v>595</v>
      </c>
    </row>
    <row r="112" spans="1:5" ht="29" x14ac:dyDescent="0.35">
      <c r="C112" s="5" t="s">
        <v>599</v>
      </c>
      <c r="D112" s="5" t="s">
        <v>598</v>
      </c>
      <c r="E112" t="s">
        <v>596</v>
      </c>
    </row>
    <row r="113" spans="1:3" x14ac:dyDescent="0.35">
      <c r="C113" t="s">
        <v>597</v>
      </c>
    </row>
    <row r="116" spans="1:3" x14ac:dyDescent="0.35">
      <c r="A116" t="s">
        <v>289</v>
      </c>
    </row>
    <row r="117" spans="1:3" x14ac:dyDescent="0.35">
      <c r="B117" t="s">
        <v>290</v>
      </c>
      <c r="C117" t="s">
        <v>291</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E3C37-3048-42C4-A1B8-A62ABD3639C4}">
  <dimension ref="A3:K254"/>
  <sheetViews>
    <sheetView workbookViewId="0">
      <selection activeCell="B1" sqref="B1"/>
    </sheetView>
  </sheetViews>
  <sheetFormatPr defaultRowHeight="14.5" x14ac:dyDescent="0.35"/>
  <sheetData>
    <row r="3" spans="1:11" x14ac:dyDescent="0.35">
      <c r="A3" s="47"/>
    </row>
    <row r="4" spans="1:11" x14ac:dyDescent="0.35">
      <c r="A4" s="47" t="s">
        <v>300</v>
      </c>
      <c r="E4" t="s">
        <v>559</v>
      </c>
      <c r="J4" s="47" t="s">
        <v>294</v>
      </c>
    </row>
    <row r="5" spans="1:11" x14ac:dyDescent="0.35">
      <c r="A5" s="47"/>
      <c r="B5" s="48" t="s">
        <v>301</v>
      </c>
      <c r="F5" t="s">
        <v>57</v>
      </c>
      <c r="J5" s="47"/>
      <c r="K5" t="s">
        <v>295</v>
      </c>
    </row>
    <row r="6" spans="1:11" x14ac:dyDescent="0.35">
      <c r="A6" s="47"/>
      <c r="B6" s="48" t="s">
        <v>302</v>
      </c>
      <c r="F6" t="s">
        <v>58</v>
      </c>
      <c r="J6" s="47"/>
      <c r="K6" t="s">
        <v>296</v>
      </c>
    </row>
    <row r="7" spans="1:11" x14ac:dyDescent="0.35">
      <c r="A7" s="47"/>
      <c r="B7" s="48" t="s">
        <v>303</v>
      </c>
      <c r="F7" t="s">
        <v>59</v>
      </c>
      <c r="J7" s="47"/>
      <c r="K7" t="s">
        <v>297</v>
      </c>
    </row>
    <row r="8" spans="1:11" x14ac:dyDescent="0.35">
      <c r="A8" s="47"/>
      <c r="B8" s="48" t="s">
        <v>304</v>
      </c>
      <c r="J8" s="47"/>
      <c r="K8" t="s">
        <v>298</v>
      </c>
    </row>
    <row r="9" spans="1:11" x14ac:dyDescent="0.35">
      <c r="A9" s="47"/>
      <c r="B9" s="48" t="s">
        <v>305</v>
      </c>
      <c r="J9" s="47"/>
      <c r="K9" t="s">
        <v>299</v>
      </c>
    </row>
    <row r="10" spans="1:11" x14ac:dyDescent="0.35">
      <c r="A10" s="47"/>
      <c r="B10" s="48" t="s">
        <v>306</v>
      </c>
      <c r="E10" s="47"/>
    </row>
    <row r="11" spans="1:11" x14ac:dyDescent="0.35">
      <c r="A11" s="47"/>
      <c r="B11" s="48" t="s">
        <v>307</v>
      </c>
    </row>
    <row r="12" spans="1:11" x14ac:dyDescent="0.35">
      <c r="A12" s="47"/>
      <c r="B12" s="48" t="s">
        <v>308</v>
      </c>
    </row>
    <row r="13" spans="1:11" x14ac:dyDescent="0.35">
      <c r="A13" s="47"/>
      <c r="B13" s="48" t="s">
        <v>309</v>
      </c>
    </row>
    <row r="14" spans="1:11" x14ac:dyDescent="0.35">
      <c r="A14" s="47"/>
      <c r="B14" s="48" t="s">
        <v>310</v>
      </c>
    </row>
    <row r="15" spans="1:11" x14ac:dyDescent="0.35">
      <c r="A15" s="47"/>
      <c r="B15" s="48" t="s">
        <v>311</v>
      </c>
    </row>
    <row r="16" spans="1:11" x14ac:dyDescent="0.35">
      <c r="A16" s="47"/>
      <c r="B16" s="48" t="s">
        <v>312</v>
      </c>
    </row>
    <row r="17" spans="1:2" x14ac:dyDescent="0.35">
      <c r="A17" s="47"/>
      <c r="B17" s="48" t="s">
        <v>313</v>
      </c>
    </row>
    <row r="18" spans="1:2" x14ac:dyDescent="0.35">
      <c r="A18" s="47"/>
      <c r="B18" s="48" t="s">
        <v>314</v>
      </c>
    </row>
    <row r="19" spans="1:2" x14ac:dyDescent="0.35">
      <c r="A19" s="47"/>
      <c r="B19" s="48" t="s">
        <v>315</v>
      </c>
    </row>
    <row r="20" spans="1:2" x14ac:dyDescent="0.35">
      <c r="A20" s="47"/>
      <c r="B20" s="48" t="s">
        <v>316</v>
      </c>
    </row>
    <row r="21" spans="1:2" x14ac:dyDescent="0.35">
      <c r="A21" s="47"/>
      <c r="B21" s="48" t="s">
        <v>317</v>
      </c>
    </row>
    <row r="22" spans="1:2" x14ac:dyDescent="0.35">
      <c r="A22" s="47"/>
      <c r="B22" s="48" t="s">
        <v>318</v>
      </c>
    </row>
    <row r="23" spans="1:2" x14ac:dyDescent="0.35">
      <c r="A23" s="47"/>
      <c r="B23" s="48" t="s">
        <v>319</v>
      </c>
    </row>
    <row r="24" spans="1:2" x14ac:dyDescent="0.35">
      <c r="A24" s="47"/>
      <c r="B24" s="48" t="s">
        <v>320</v>
      </c>
    </row>
    <row r="25" spans="1:2" x14ac:dyDescent="0.35">
      <c r="A25" s="47"/>
      <c r="B25" s="48" t="s">
        <v>321</v>
      </c>
    </row>
    <row r="26" spans="1:2" x14ac:dyDescent="0.35">
      <c r="A26" s="47"/>
      <c r="B26" s="48" t="s">
        <v>322</v>
      </c>
    </row>
    <row r="27" spans="1:2" x14ac:dyDescent="0.35">
      <c r="A27" s="47"/>
      <c r="B27" s="48" t="s">
        <v>323</v>
      </c>
    </row>
    <row r="28" spans="1:2" x14ac:dyDescent="0.35">
      <c r="A28" s="47"/>
      <c r="B28" s="48" t="s">
        <v>324</v>
      </c>
    </row>
    <row r="29" spans="1:2" x14ac:dyDescent="0.35">
      <c r="A29" s="47"/>
      <c r="B29" s="48" t="s">
        <v>325</v>
      </c>
    </row>
    <row r="30" spans="1:2" x14ac:dyDescent="0.35">
      <c r="A30" s="47"/>
      <c r="B30" s="48" t="s">
        <v>326</v>
      </c>
    </row>
    <row r="31" spans="1:2" x14ac:dyDescent="0.35">
      <c r="A31" s="47"/>
      <c r="B31" s="48" t="s">
        <v>327</v>
      </c>
    </row>
    <row r="32" spans="1:2" x14ac:dyDescent="0.35">
      <c r="A32" s="47"/>
      <c r="B32" s="48" t="s">
        <v>328</v>
      </c>
    </row>
    <row r="33" spans="1:2" x14ac:dyDescent="0.35">
      <c r="A33" s="47"/>
      <c r="B33" s="48" t="s">
        <v>329</v>
      </c>
    </row>
    <row r="34" spans="1:2" x14ac:dyDescent="0.35">
      <c r="A34" s="47"/>
      <c r="B34" s="48" t="s">
        <v>330</v>
      </c>
    </row>
    <row r="35" spans="1:2" x14ac:dyDescent="0.35">
      <c r="A35" s="47"/>
      <c r="B35" s="48" t="s">
        <v>331</v>
      </c>
    </row>
    <row r="36" spans="1:2" x14ac:dyDescent="0.35">
      <c r="A36" s="47"/>
      <c r="B36" s="48" t="s">
        <v>332</v>
      </c>
    </row>
    <row r="37" spans="1:2" x14ac:dyDescent="0.35">
      <c r="A37" s="47"/>
      <c r="B37" s="48" t="s">
        <v>333</v>
      </c>
    </row>
    <row r="38" spans="1:2" x14ac:dyDescent="0.35">
      <c r="A38" s="47"/>
      <c r="B38" s="48" t="s">
        <v>334</v>
      </c>
    </row>
    <row r="39" spans="1:2" x14ac:dyDescent="0.35">
      <c r="A39" s="47"/>
      <c r="B39" s="48" t="s">
        <v>335</v>
      </c>
    </row>
    <row r="40" spans="1:2" x14ac:dyDescent="0.35">
      <c r="A40" s="47"/>
      <c r="B40" s="48" t="s">
        <v>336</v>
      </c>
    </row>
    <row r="41" spans="1:2" x14ac:dyDescent="0.35">
      <c r="A41" s="47"/>
      <c r="B41" s="48" t="s">
        <v>337</v>
      </c>
    </row>
    <row r="42" spans="1:2" x14ac:dyDescent="0.35">
      <c r="A42" s="47"/>
      <c r="B42" s="48" t="s">
        <v>338</v>
      </c>
    </row>
    <row r="43" spans="1:2" x14ac:dyDescent="0.35">
      <c r="A43" s="47"/>
      <c r="B43" s="48" t="s">
        <v>339</v>
      </c>
    </row>
    <row r="44" spans="1:2" x14ac:dyDescent="0.35">
      <c r="A44" s="47"/>
      <c r="B44" s="48" t="s">
        <v>340</v>
      </c>
    </row>
    <row r="45" spans="1:2" x14ac:dyDescent="0.35">
      <c r="A45" s="47"/>
      <c r="B45" s="48" t="s">
        <v>341</v>
      </c>
    </row>
    <row r="46" spans="1:2" x14ac:dyDescent="0.35">
      <c r="A46" s="47"/>
      <c r="B46" s="48" t="s">
        <v>342</v>
      </c>
    </row>
    <row r="47" spans="1:2" x14ac:dyDescent="0.35">
      <c r="A47" s="47"/>
      <c r="B47" s="48" t="s">
        <v>343</v>
      </c>
    </row>
    <row r="48" spans="1:2" x14ac:dyDescent="0.35">
      <c r="A48" s="47"/>
      <c r="B48" s="48" t="s">
        <v>344</v>
      </c>
    </row>
    <row r="49" spans="1:2" x14ac:dyDescent="0.35">
      <c r="A49" s="47"/>
      <c r="B49" s="48" t="s">
        <v>345</v>
      </c>
    </row>
    <row r="50" spans="1:2" x14ac:dyDescent="0.35">
      <c r="A50" s="47"/>
      <c r="B50" s="48" t="s">
        <v>346</v>
      </c>
    </row>
    <row r="51" spans="1:2" x14ac:dyDescent="0.35">
      <c r="A51" s="47"/>
      <c r="B51" s="48" t="s">
        <v>347</v>
      </c>
    </row>
    <row r="52" spans="1:2" x14ac:dyDescent="0.35">
      <c r="A52" s="47"/>
      <c r="B52" s="48" t="s">
        <v>348</v>
      </c>
    </row>
    <row r="53" spans="1:2" x14ac:dyDescent="0.35">
      <c r="A53" s="47"/>
      <c r="B53" s="48" t="s">
        <v>349</v>
      </c>
    </row>
    <row r="54" spans="1:2" x14ac:dyDescent="0.35">
      <c r="A54" s="47"/>
      <c r="B54" s="48" t="s">
        <v>350</v>
      </c>
    </row>
    <row r="55" spans="1:2" x14ac:dyDescent="0.35">
      <c r="A55" s="47"/>
      <c r="B55" s="48" t="s">
        <v>351</v>
      </c>
    </row>
    <row r="56" spans="1:2" x14ac:dyDescent="0.35">
      <c r="A56" s="47"/>
      <c r="B56" s="48" t="s">
        <v>352</v>
      </c>
    </row>
    <row r="57" spans="1:2" x14ac:dyDescent="0.35">
      <c r="A57" s="47"/>
      <c r="B57" s="48" t="s">
        <v>353</v>
      </c>
    </row>
    <row r="58" spans="1:2" x14ac:dyDescent="0.35">
      <c r="A58" s="47"/>
      <c r="B58" s="48" t="s">
        <v>354</v>
      </c>
    </row>
    <row r="59" spans="1:2" x14ac:dyDescent="0.35">
      <c r="A59" s="47"/>
      <c r="B59" s="48" t="s">
        <v>355</v>
      </c>
    </row>
    <row r="60" spans="1:2" x14ac:dyDescent="0.35">
      <c r="A60" s="47"/>
      <c r="B60" s="48" t="s">
        <v>356</v>
      </c>
    </row>
    <row r="61" spans="1:2" x14ac:dyDescent="0.35">
      <c r="A61" s="47"/>
      <c r="B61" s="48" t="s">
        <v>357</v>
      </c>
    </row>
    <row r="62" spans="1:2" x14ac:dyDescent="0.35">
      <c r="A62" s="47"/>
      <c r="B62" s="48" t="s">
        <v>358</v>
      </c>
    </row>
    <row r="63" spans="1:2" x14ac:dyDescent="0.35">
      <c r="A63" s="47"/>
      <c r="B63" s="48" t="s">
        <v>359</v>
      </c>
    </row>
    <row r="64" spans="1:2" x14ac:dyDescent="0.35">
      <c r="A64" s="47"/>
      <c r="B64" s="48" t="s">
        <v>360</v>
      </c>
    </row>
    <row r="65" spans="1:2" x14ac:dyDescent="0.35">
      <c r="A65" s="47"/>
      <c r="B65" s="48" t="s">
        <v>361</v>
      </c>
    </row>
    <row r="66" spans="1:2" x14ac:dyDescent="0.35">
      <c r="A66" s="47"/>
      <c r="B66" s="48" t="s">
        <v>362</v>
      </c>
    </row>
    <row r="67" spans="1:2" x14ac:dyDescent="0.35">
      <c r="A67" s="47"/>
      <c r="B67" s="48" t="s">
        <v>363</v>
      </c>
    </row>
    <row r="68" spans="1:2" x14ac:dyDescent="0.35">
      <c r="A68" s="47"/>
      <c r="B68" s="48" t="s">
        <v>364</v>
      </c>
    </row>
    <row r="69" spans="1:2" x14ac:dyDescent="0.35">
      <c r="A69" s="47"/>
      <c r="B69" s="48" t="s">
        <v>365</v>
      </c>
    </row>
    <row r="70" spans="1:2" x14ac:dyDescent="0.35">
      <c r="A70" s="47"/>
      <c r="B70" s="48" t="s">
        <v>366</v>
      </c>
    </row>
    <row r="71" spans="1:2" x14ac:dyDescent="0.35">
      <c r="A71" s="47"/>
      <c r="B71" s="48" t="s">
        <v>367</v>
      </c>
    </row>
    <row r="72" spans="1:2" x14ac:dyDescent="0.35">
      <c r="A72" s="47"/>
      <c r="B72" s="48" t="s">
        <v>368</v>
      </c>
    </row>
    <row r="73" spans="1:2" x14ac:dyDescent="0.35">
      <c r="A73" s="47"/>
      <c r="B73" s="48" t="s">
        <v>369</v>
      </c>
    </row>
    <row r="74" spans="1:2" x14ac:dyDescent="0.35">
      <c r="A74" s="47"/>
      <c r="B74" s="48" t="s">
        <v>370</v>
      </c>
    </row>
    <row r="75" spans="1:2" x14ac:dyDescent="0.35">
      <c r="A75" s="47"/>
      <c r="B75" s="48" t="s">
        <v>371</v>
      </c>
    </row>
    <row r="76" spans="1:2" x14ac:dyDescent="0.35">
      <c r="A76" s="47"/>
      <c r="B76" s="48" t="s">
        <v>372</v>
      </c>
    </row>
    <row r="77" spans="1:2" x14ac:dyDescent="0.35">
      <c r="A77" s="47"/>
      <c r="B77" s="48" t="s">
        <v>373</v>
      </c>
    </row>
    <row r="78" spans="1:2" x14ac:dyDescent="0.35">
      <c r="A78" s="47"/>
      <c r="B78" s="48" t="s">
        <v>374</v>
      </c>
    </row>
    <row r="79" spans="1:2" x14ac:dyDescent="0.35">
      <c r="A79" s="47"/>
      <c r="B79" s="48" t="s">
        <v>375</v>
      </c>
    </row>
    <row r="80" spans="1:2" x14ac:dyDescent="0.35">
      <c r="A80" s="47"/>
      <c r="B80" s="48" t="s">
        <v>376</v>
      </c>
    </row>
    <row r="81" spans="1:2" x14ac:dyDescent="0.35">
      <c r="A81" s="47"/>
      <c r="B81" s="48" t="s">
        <v>377</v>
      </c>
    </row>
    <row r="82" spans="1:2" x14ac:dyDescent="0.35">
      <c r="A82" s="47"/>
      <c r="B82" s="48" t="s">
        <v>378</v>
      </c>
    </row>
    <row r="83" spans="1:2" x14ac:dyDescent="0.35">
      <c r="A83" s="47"/>
      <c r="B83" s="48" t="s">
        <v>379</v>
      </c>
    </row>
    <row r="84" spans="1:2" x14ac:dyDescent="0.35">
      <c r="A84" s="47"/>
      <c r="B84" s="48" t="s">
        <v>380</v>
      </c>
    </row>
    <row r="85" spans="1:2" x14ac:dyDescent="0.35">
      <c r="A85" s="47"/>
      <c r="B85" s="48" t="s">
        <v>381</v>
      </c>
    </row>
    <row r="86" spans="1:2" x14ac:dyDescent="0.35">
      <c r="A86" s="47"/>
      <c r="B86" s="48" t="s">
        <v>382</v>
      </c>
    </row>
    <row r="87" spans="1:2" x14ac:dyDescent="0.35">
      <c r="A87" s="47"/>
      <c r="B87" s="48" t="s">
        <v>383</v>
      </c>
    </row>
    <row r="88" spans="1:2" x14ac:dyDescent="0.35">
      <c r="A88" s="47"/>
      <c r="B88" s="48" t="s">
        <v>384</v>
      </c>
    </row>
    <row r="89" spans="1:2" x14ac:dyDescent="0.35">
      <c r="A89" s="47"/>
      <c r="B89" s="48" t="s">
        <v>385</v>
      </c>
    </row>
    <row r="90" spans="1:2" x14ac:dyDescent="0.35">
      <c r="A90" s="47"/>
      <c r="B90" s="48" t="s">
        <v>386</v>
      </c>
    </row>
    <row r="91" spans="1:2" x14ac:dyDescent="0.35">
      <c r="A91" s="47"/>
      <c r="B91" s="48" t="s">
        <v>387</v>
      </c>
    </row>
    <row r="92" spans="1:2" x14ac:dyDescent="0.35">
      <c r="A92" s="47"/>
      <c r="B92" s="48" t="s">
        <v>388</v>
      </c>
    </row>
    <row r="93" spans="1:2" x14ac:dyDescent="0.35">
      <c r="A93" s="47"/>
      <c r="B93" s="48" t="s">
        <v>389</v>
      </c>
    </row>
    <row r="94" spans="1:2" x14ac:dyDescent="0.35">
      <c r="A94" s="47"/>
      <c r="B94" s="48" t="s">
        <v>390</v>
      </c>
    </row>
    <row r="95" spans="1:2" x14ac:dyDescent="0.35">
      <c r="A95" s="47"/>
      <c r="B95" s="48" t="s">
        <v>391</v>
      </c>
    </row>
    <row r="96" spans="1:2" x14ac:dyDescent="0.35">
      <c r="A96" s="47"/>
      <c r="B96" s="48" t="s">
        <v>392</v>
      </c>
    </row>
    <row r="97" spans="1:2" x14ac:dyDescent="0.35">
      <c r="A97" s="47"/>
      <c r="B97" s="48" t="s">
        <v>393</v>
      </c>
    </row>
    <row r="98" spans="1:2" x14ac:dyDescent="0.35">
      <c r="A98" s="47"/>
      <c r="B98" s="48" t="s">
        <v>394</v>
      </c>
    </row>
    <row r="99" spans="1:2" x14ac:dyDescent="0.35">
      <c r="A99" s="47"/>
      <c r="B99" s="48" t="s">
        <v>395</v>
      </c>
    </row>
    <row r="100" spans="1:2" x14ac:dyDescent="0.35">
      <c r="A100" s="47"/>
      <c r="B100" s="48" t="s">
        <v>396</v>
      </c>
    </row>
    <row r="101" spans="1:2" x14ac:dyDescent="0.35">
      <c r="A101" s="47"/>
      <c r="B101" s="48" t="s">
        <v>397</v>
      </c>
    </row>
    <row r="102" spans="1:2" x14ac:dyDescent="0.35">
      <c r="A102" s="47"/>
      <c r="B102" s="48" t="s">
        <v>398</v>
      </c>
    </row>
    <row r="103" spans="1:2" x14ac:dyDescent="0.35">
      <c r="A103" s="47"/>
      <c r="B103" s="48" t="s">
        <v>399</v>
      </c>
    </row>
    <row r="104" spans="1:2" x14ac:dyDescent="0.35">
      <c r="A104" s="47"/>
      <c r="B104" s="48" t="s">
        <v>400</v>
      </c>
    </row>
    <row r="105" spans="1:2" x14ac:dyDescent="0.35">
      <c r="A105" s="47"/>
      <c r="B105" s="48" t="s">
        <v>401</v>
      </c>
    </row>
    <row r="106" spans="1:2" x14ac:dyDescent="0.35">
      <c r="A106" s="47"/>
      <c r="B106" s="48" t="s">
        <v>402</v>
      </c>
    </row>
    <row r="107" spans="1:2" x14ac:dyDescent="0.35">
      <c r="A107" s="47"/>
      <c r="B107" s="48" t="s">
        <v>403</v>
      </c>
    </row>
    <row r="108" spans="1:2" x14ac:dyDescent="0.35">
      <c r="A108" s="47"/>
      <c r="B108" s="48" t="s">
        <v>404</v>
      </c>
    </row>
    <row r="109" spans="1:2" x14ac:dyDescent="0.35">
      <c r="A109" s="47"/>
      <c r="B109" s="48" t="s">
        <v>405</v>
      </c>
    </row>
    <row r="110" spans="1:2" x14ac:dyDescent="0.35">
      <c r="A110" s="47"/>
      <c r="B110" s="48" t="s">
        <v>406</v>
      </c>
    </row>
    <row r="111" spans="1:2" x14ac:dyDescent="0.35">
      <c r="A111" s="47"/>
      <c r="B111" s="48" t="s">
        <v>407</v>
      </c>
    </row>
    <row r="112" spans="1:2" x14ac:dyDescent="0.35">
      <c r="A112" s="47"/>
      <c r="B112" s="48" t="s">
        <v>408</v>
      </c>
    </row>
    <row r="113" spans="1:2" x14ac:dyDescent="0.35">
      <c r="A113" s="47"/>
      <c r="B113" s="48" t="s">
        <v>409</v>
      </c>
    </row>
    <row r="114" spans="1:2" x14ac:dyDescent="0.35">
      <c r="A114" s="47"/>
      <c r="B114" s="48" t="s">
        <v>410</v>
      </c>
    </row>
    <row r="115" spans="1:2" x14ac:dyDescent="0.35">
      <c r="A115" s="47"/>
      <c r="B115" s="48" t="s">
        <v>411</v>
      </c>
    </row>
    <row r="116" spans="1:2" x14ac:dyDescent="0.35">
      <c r="A116" s="47"/>
      <c r="B116" s="48" t="s">
        <v>412</v>
      </c>
    </row>
    <row r="117" spans="1:2" x14ac:dyDescent="0.35">
      <c r="A117" s="47"/>
      <c r="B117" s="48" t="s">
        <v>413</v>
      </c>
    </row>
    <row r="118" spans="1:2" x14ac:dyDescent="0.35">
      <c r="A118" s="47"/>
      <c r="B118" s="48" t="s">
        <v>414</v>
      </c>
    </row>
    <row r="119" spans="1:2" x14ac:dyDescent="0.35">
      <c r="A119" s="47"/>
      <c r="B119" s="48" t="s">
        <v>415</v>
      </c>
    </row>
    <row r="120" spans="1:2" x14ac:dyDescent="0.35">
      <c r="A120" s="47"/>
      <c r="B120" s="48" t="s">
        <v>416</v>
      </c>
    </row>
    <row r="121" spans="1:2" x14ac:dyDescent="0.35">
      <c r="A121" s="47"/>
      <c r="B121" s="48" t="s">
        <v>417</v>
      </c>
    </row>
    <row r="122" spans="1:2" x14ac:dyDescent="0.35">
      <c r="A122" s="47"/>
      <c r="B122" s="48" t="s">
        <v>418</v>
      </c>
    </row>
    <row r="123" spans="1:2" x14ac:dyDescent="0.35">
      <c r="A123" s="47"/>
      <c r="B123" s="48" t="s">
        <v>419</v>
      </c>
    </row>
    <row r="124" spans="1:2" x14ac:dyDescent="0.35">
      <c r="A124" s="47"/>
      <c r="B124" s="48" t="s">
        <v>420</v>
      </c>
    </row>
    <row r="125" spans="1:2" x14ac:dyDescent="0.35">
      <c r="A125" s="47"/>
      <c r="B125" s="48" t="s">
        <v>421</v>
      </c>
    </row>
    <row r="126" spans="1:2" x14ac:dyDescent="0.35">
      <c r="A126" s="47"/>
      <c r="B126" s="48" t="s">
        <v>422</v>
      </c>
    </row>
    <row r="127" spans="1:2" x14ac:dyDescent="0.35">
      <c r="A127" s="47"/>
      <c r="B127" s="48" t="s">
        <v>423</v>
      </c>
    </row>
    <row r="128" spans="1:2" x14ac:dyDescent="0.35">
      <c r="A128" s="47"/>
      <c r="B128" s="48" t="s">
        <v>424</v>
      </c>
    </row>
    <row r="129" spans="1:2" x14ac:dyDescent="0.35">
      <c r="A129" s="47"/>
      <c r="B129" s="48" t="s">
        <v>425</v>
      </c>
    </row>
    <row r="130" spans="1:2" x14ac:dyDescent="0.35">
      <c r="A130" s="47"/>
      <c r="B130" s="48" t="s">
        <v>426</v>
      </c>
    </row>
    <row r="131" spans="1:2" x14ac:dyDescent="0.35">
      <c r="A131" s="47"/>
      <c r="B131" s="48" t="s">
        <v>427</v>
      </c>
    </row>
    <row r="132" spans="1:2" x14ac:dyDescent="0.35">
      <c r="A132" s="47"/>
      <c r="B132" s="48" t="s">
        <v>428</v>
      </c>
    </row>
    <row r="133" spans="1:2" x14ac:dyDescent="0.35">
      <c r="A133" s="47"/>
      <c r="B133" s="48" t="s">
        <v>429</v>
      </c>
    </row>
    <row r="134" spans="1:2" x14ac:dyDescent="0.35">
      <c r="A134" s="47"/>
      <c r="B134" s="48" t="s">
        <v>430</v>
      </c>
    </row>
    <row r="135" spans="1:2" x14ac:dyDescent="0.35">
      <c r="A135" s="47"/>
      <c r="B135" s="48" t="s">
        <v>431</v>
      </c>
    </row>
    <row r="136" spans="1:2" x14ac:dyDescent="0.35">
      <c r="A136" s="47"/>
      <c r="B136" s="48" t="s">
        <v>432</v>
      </c>
    </row>
    <row r="137" spans="1:2" x14ac:dyDescent="0.35">
      <c r="A137" s="47"/>
      <c r="B137" s="48" t="s">
        <v>433</v>
      </c>
    </row>
    <row r="138" spans="1:2" x14ac:dyDescent="0.35">
      <c r="A138" s="47"/>
      <c r="B138" s="48" t="s">
        <v>434</v>
      </c>
    </row>
    <row r="139" spans="1:2" x14ac:dyDescent="0.35">
      <c r="A139" s="47"/>
      <c r="B139" s="48" t="s">
        <v>435</v>
      </c>
    </row>
    <row r="140" spans="1:2" x14ac:dyDescent="0.35">
      <c r="A140" s="47"/>
      <c r="B140" s="48" t="s">
        <v>436</v>
      </c>
    </row>
    <row r="141" spans="1:2" x14ac:dyDescent="0.35">
      <c r="A141" s="47"/>
      <c r="B141" s="48" t="s">
        <v>437</v>
      </c>
    </row>
    <row r="142" spans="1:2" x14ac:dyDescent="0.35">
      <c r="A142" s="47"/>
      <c r="B142" s="48" t="s">
        <v>438</v>
      </c>
    </row>
    <row r="143" spans="1:2" x14ac:dyDescent="0.35">
      <c r="A143" s="47"/>
      <c r="B143" s="48" t="s">
        <v>439</v>
      </c>
    </row>
    <row r="144" spans="1:2" x14ac:dyDescent="0.35">
      <c r="A144" s="47"/>
      <c r="B144" s="48" t="s">
        <v>440</v>
      </c>
    </row>
    <row r="145" spans="1:2" x14ac:dyDescent="0.35">
      <c r="A145" s="47"/>
      <c r="B145" s="48" t="s">
        <v>441</v>
      </c>
    </row>
    <row r="146" spans="1:2" x14ac:dyDescent="0.35">
      <c r="A146" s="47"/>
      <c r="B146" s="48" t="s">
        <v>442</v>
      </c>
    </row>
    <row r="147" spans="1:2" x14ac:dyDescent="0.35">
      <c r="A147" s="47"/>
      <c r="B147" s="48" t="s">
        <v>443</v>
      </c>
    </row>
    <row r="148" spans="1:2" x14ac:dyDescent="0.35">
      <c r="A148" s="47"/>
      <c r="B148" s="48" t="s">
        <v>444</v>
      </c>
    </row>
    <row r="149" spans="1:2" x14ac:dyDescent="0.35">
      <c r="A149" s="47"/>
      <c r="B149" s="48" t="s">
        <v>445</v>
      </c>
    </row>
    <row r="150" spans="1:2" x14ac:dyDescent="0.35">
      <c r="A150" s="47"/>
      <c r="B150" s="48" t="s">
        <v>446</v>
      </c>
    </row>
    <row r="151" spans="1:2" x14ac:dyDescent="0.35">
      <c r="A151" s="47"/>
      <c r="B151" s="48" t="s">
        <v>447</v>
      </c>
    </row>
    <row r="152" spans="1:2" x14ac:dyDescent="0.35">
      <c r="A152" s="47"/>
      <c r="B152" s="48" t="s">
        <v>448</v>
      </c>
    </row>
    <row r="153" spans="1:2" x14ac:dyDescent="0.35">
      <c r="A153" s="47"/>
      <c r="B153" s="48" t="s">
        <v>449</v>
      </c>
    </row>
    <row r="154" spans="1:2" x14ac:dyDescent="0.35">
      <c r="A154" s="47"/>
      <c r="B154" s="48" t="s">
        <v>450</v>
      </c>
    </row>
    <row r="155" spans="1:2" x14ac:dyDescent="0.35">
      <c r="A155" s="47"/>
      <c r="B155" s="48" t="s">
        <v>451</v>
      </c>
    </row>
    <row r="156" spans="1:2" x14ac:dyDescent="0.35">
      <c r="A156" s="47"/>
      <c r="B156" s="48" t="s">
        <v>452</v>
      </c>
    </row>
    <row r="157" spans="1:2" x14ac:dyDescent="0.35">
      <c r="A157" s="47"/>
      <c r="B157" s="48" t="s">
        <v>453</v>
      </c>
    </row>
    <row r="158" spans="1:2" x14ac:dyDescent="0.35">
      <c r="A158" s="47"/>
      <c r="B158" s="48" t="s">
        <v>454</v>
      </c>
    </row>
    <row r="159" spans="1:2" x14ac:dyDescent="0.35">
      <c r="A159" s="47"/>
      <c r="B159" s="48" t="s">
        <v>455</v>
      </c>
    </row>
    <row r="160" spans="1:2" x14ac:dyDescent="0.35">
      <c r="A160" s="47"/>
      <c r="B160" s="48" t="s">
        <v>456</v>
      </c>
    </row>
    <row r="161" spans="1:2" x14ac:dyDescent="0.35">
      <c r="A161" s="47"/>
      <c r="B161" s="48" t="s">
        <v>457</v>
      </c>
    </row>
    <row r="162" spans="1:2" x14ac:dyDescent="0.35">
      <c r="A162" s="47"/>
      <c r="B162" s="48" t="s">
        <v>458</v>
      </c>
    </row>
    <row r="163" spans="1:2" x14ac:dyDescent="0.35">
      <c r="A163" s="47"/>
      <c r="B163" s="48" t="s">
        <v>459</v>
      </c>
    </row>
    <row r="164" spans="1:2" x14ac:dyDescent="0.35">
      <c r="A164" s="47"/>
      <c r="B164" s="48" t="s">
        <v>460</v>
      </c>
    </row>
    <row r="165" spans="1:2" x14ac:dyDescent="0.35">
      <c r="A165" s="47"/>
      <c r="B165" s="48" t="s">
        <v>461</v>
      </c>
    </row>
    <row r="166" spans="1:2" x14ac:dyDescent="0.35">
      <c r="A166" s="47"/>
      <c r="B166" s="48" t="s">
        <v>462</v>
      </c>
    </row>
    <row r="167" spans="1:2" x14ac:dyDescent="0.35">
      <c r="A167" s="47"/>
      <c r="B167" s="48" t="s">
        <v>463</v>
      </c>
    </row>
    <row r="168" spans="1:2" x14ac:dyDescent="0.35">
      <c r="A168" s="47"/>
      <c r="B168" s="48" t="s">
        <v>464</v>
      </c>
    </row>
    <row r="169" spans="1:2" x14ac:dyDescent="0.35">
      <c r="A169" s="47"/>
      <c r="B169" s="48" t="s">
        <v>465</v>
      </c>
    </row>
    <row r="170" spans="1:2" x14ac:dyDescent="0.35">
      <c r="A170" s="47"/>
      <c r="B170" s="48" t="s">
        <v>466</v>
      </c>
    </row>
    <row r="171" spans="1:2" x14ac:dyDescent="0.35">
      <c r="A171" s="47"/>
      <c r="B171" s="48" t="s">
        <v>467</v>
      </c>
    </row>
    <row r="172" spans="1:2" x14ac:dyDescent="0.35">
      <c r="A172" s="47"/>
      <c r="B172" s="48" t="s">
        <v>468</v>
      </c>
    </row>
    <row r="173" spans="1:2" x14ac:dyDescent="0.35">
      <c r="A173" s="47"/>
      <c r="B173" s="48" t="s">
        <v>469</v>
      </c>
    </row>
    <row r="174" spans="1:2" x14ac:dyDescent="0.35">
      <c r="A174" s="47"/>
      <c r="B174" s="48" t="s">
        <v>470</v>
      </c>
    </row>
    <row r="175" spans="1:2" x14ac:dyDescent="0.35">
      <c r="A175" s="47"/>
      <c r="B175" s="48" t="s">
        <v>471</v>
      </c>
    </row>
    <row r="176" spans="1:2" x14ac:dyDescent="0.35">
      <c r="A176" s="47"/>
      <c r="B176" s="48" t="s">
        <v>472</v>
      </c>
    </row>
    <row r="177" spans="1:2" x14ac:dyDescent="0.35">
      <c r="A177" s="47"/>
      <c r="B177" s="48" t="s">
        <v>473</v>
      </c>
    </row>
    <row r="178" spans="1:2" x14ac:dyDescent="0.35">
      <c r="A178" s="47"/>
      <c r="B178" s="48" t="s">
        <v>474</v>
      </c>
    </row>
    <row r="179" spans="1:2" x14ac:dyDescent="0.35">
      <c r="A179" s="47"/>
      <c r="B179" s="48" t="s">
        <v>475</v>
      </c>
    </row>
    <row r="180" spans="1:2" x14ac:dyDescent="0.35">
      <c r="A180" s="47"/>
      <c r="B180" s="48" t="s">
        <v>476</v>
      </c>
    </row>
    <row r="181" spans="1:2" x14ac:dyDescent="0.35">
      <c r="A181" s="47"/>
      <c r="B181" s="48" t="s">
        <v>477</v>
      </c>
    </row>
    <row r="182" spans="1:2" x14ac:dyDescent="0.35">
      <c r="A182" s="47"/>
      <c r="B182" s="48" t="s">
        <v>478</v>
      </c>
    </row>
    <row r="183" spans="1:2" x14ac:dyDescent="0.35">
      <c r="A183" s="47"/>
      <c r="B183" s="48" t="s">
        <v>479</v>
      </c>
    </row>
    <row r="184" spans="1:2" x14ac:dyDescent="0.35">
      <c r="A184" s="47"/>
      <c r="B184" s="48" t="s">
        <v>480</v>
      </c>
    </row>
    <row r="185" spans="1:2" x14ac:dyDescent="0.35">
      <c r="A185" s="47"/>
      <c r="B185" s="48" t="s">
        <v>481</v>
      </c>
    </row>
    <row r="186" spans="1:2" x14ac:dyDescent="0.35">
      <c r="A186" s="47"/>
      <c r="B186" s="48" t="s">
        <v>482</v>
      </c>
    </row>
    <row r="187" spans="1:2" x14ac:dyDescent="0.35">
      <c r="A187" s="47"/>
      <c r="B187" s="48" t="s">
        <v>483</v>
      </c>
    </row>
    <row r="188" spans="1:2" x14ac:dyDescent="0.35">
      <c r="A188" s="47"/>
      <c r="B188" s="48" t="s">
        <v>484</v>
      </c>
    </row>
    <row r="189" spans="1:2" x14ac:dyDescent="0.35">
      <c r="A189" s="47"/>
      <c r="B189" s="48" t="s">
        <v>485</v>
      </c>
    </row>
    <row r="190" spans="1:2" x14ac:dyDescent="0.35">
      <c r="A190" s="47"/>
      <c r="B190" s="48" t="s">
        <v>486</v>
      </c>
    </row>
    <row r="191" spans="1:2" x14ac:dyDescent="0.35">
      <c r="A191" s="47"/>
      <c r="B191" s="48" t="s">
        <v>487</v>
      </c>
    </row>
    <row r="192" spans="1:2" x14ac:dyDescent="0.35">
      <c r="A192" s="47"/>
      <c r="B192" s="48" t="s">
        <v>488</v>
      </c>
    </row>
    <row r="193" spans="1:2" x14ac:dyDescent="0.35">
      <c r="A193" s="47"/>
      <c r="B193" s="48" t="s">
        <v>489</v>
      </c>
    </row>
    <row r="194" spans="1:2" x14ac:dyDescent="0.35">
      <c r="A194" s="47"/>
      <c r="B194" s="48" t="s">
        <v>490</v>
      </c>
    </row>
    <row r="195" spans="1:2" x14ac:dyDescent="0.35">
      <c r="A195" s="47"/>
      <c r="B195" s="48" t="s">
        <v>491</v>
      </c>
    </row>
    <row r="196" spans="1:2" x14ac:dyDescent="0.35">
      <c r="A196" s="47"/>
      <c r="B196" s="48" t="s">
        <v>492</v>
      </c>
    </row>
    <row r="197" spans="1:2" x14ac:dyDescent="0.35">
      <c r="A197" s="47"/>
      <c r="B197" s="48" t="s">
        <v>493</v>
      </c>
    </row>
    <row r="198" spans="1:2" x14ac:dyDescent="0.35">
      <c r="A198" s="47"/>
      <c r="B198" s="48" t="s">
        <v>494</v>
      </c>
    </row>
    <row r="199" spans="1:2" x14ac:dyDescent="0.35">
      <c r="A199" s="47"/>
      <c r="B199" s="48" t="s">
        <v>495</v>
      </c>
    </row>
    <row r="200" spans="1:2" x14ac:dyDescent="0.35">
      <c r="A200" s="47"/>
      <c r="B200" s="48" t="s">
        <v>496</v>
      </c>
    </row>
    <row r="201" spans="1:2" x14ac:dyDescent="0.35">
      <c r="A201" s="47"/>
      <c r="B201" s="48" t="s">
        <v>497</v>
      </c>
    </row>
    <row r="202" spans="1:2" x14ac:dyDescent="0.35">
      <c r="A202" s="47"/>
      <c r="B202" s="48" t="s">
        <v>498</v>
      </c>
    </row>
    <row r="203" spans="1:2" x14ac:dyDescent="0.35">
      <c r="A203" s="47"/>
      <c r="B203" s="48" t="s">
        <v>499</v>
      </c>
    </row>
    <row r="204" spans="1:2" x14ac:dyDescent="0.35">
      <c r="A204" s="47"/>
      <c r="B204" s="48" t="s">
        <v>500</v>
      </c>
    </row>
    <row r="205" spans="1:2" x14ac:dyDescent="0.35">
      <c r="A205" s="47"/>
      <c r="B205" s="48" t="s">
        <v>501</v>
      </c>
    </row>
    <row r="206" spans="1:2" x14ac:dyDescent="0.35">
      <c r="A206" s="47"/>
      <c r="B206" s="48" t="s">
        <v>502</v>
      </c>
    </row>
    <row r="207" spans="1:2" x14ac:dyDescent="0.35">
      <c r="A207" s="47"/>
      <c r="B207" s="48" t="s">
        <v>503</v>
      </c>
    </row>
    <row r="208" spans="1:2" x14ac:dyDescent="0.35">
      <c r="A208" s="47"/>
      <c r="B208" s="48" t="s">
        <v>504</v>
      </c>
    </row>
    <row r="209" spans="1:2" x14ac:dyDescent="0.35">
      <c r="A209" s="47"/>
      <c r="B209" s="48" t="s">
        <v>505</v>
      </c>
    </row>
    <row r="210" spans="1:2" x14ac:dyDescent="0.35">
      <c r="A210" s="47"/>
      <c r="B210" s="48" t="s">
        <v>506</v>
      </c>
    </row>
    <row r="211" spans="1:2" x14ac:dyDescent="0.35">
      <c r="A211" s="47"/>
      <c r="B211" s="48" t="s">
        <v>507</v>
      </c>
    </row>
    <row r="212" spans="1:2" x14ac:dyDescent="0.35">
      <c r="A212" s="47"/>
      <c r="B212" s="48" t="s">
        <v>508</v>
      </c>
    </row>
    <row r="213" spans="1:2" x14ac:dyDescent="0.35">
      <c r="A213" s="47"/>
      <c r="B213" s="48" t="s">
        <v>509</v>
      </c>
    </row>
    <row r="214" spans="1:2" x14ac:dyDescent="0.35">
      <c r="A214" s="47"/>
      <c r="B214" s="48" t="s">
        <v>510</v>
      </c>
    </row>
    <row r="215" spans="1:2" x14ac:dyDescent="0.35">
      <c r="A215" s="47"/>
      <c r="B215" s="48" t="s">
        <v>511</v>
      </c>
    </row>
    <row r="216" spans="1:2" x14ac:dyDescent="0.35">
      <c r="A216" s="47"/>
      <c r="B216" s="48" t="s">
        <v>512</v>
      </c>
    </row>
    <row r="217" spans="1:2" x14ac:dyDescent="0.35">
      <c r="A217" s="47"/>
      <c r="B217" s="48" t="s">
        <v>513</v>
      </c>
    </row>
    <row r="218" spans="1:2" x14ac:dyDescent="0.35">
      <c r="A218" s="47"/>
      <c r="B218" s="48" t="s">
        <v>514</v>
      </c>
    </row>
    <row r="219" spans="1:2" x14ac:dyDescent="0.35">
      <c r="A219" s="47"/>
      <c r="B219" s="48" t="s">
        <v>515</v>
      </c>
    </row>
    <row r="220" spans="1:2" x14ac:dyDescent="0.35">
      <c r="A220" s="47"/>
      <c r="B220" s="48" t="s">
        <v>516</v>
      </c>
    </row>
    <row r="221" spans="1:2" x14ac:dyDescent="0.35">
      <c r="A221" s="47"/>
      <c r="B221" s="48" t="s">
        <v>517</v>
      </c>
    </row>
    <row r="222" spans="1:2" x14ac:dyDescent="0.35">
      <c r="A222" s="47"/>
      <c r="B222" s="48" t="s">
        <v>518</v>
      </c>
    </row>
    <row r="223" spans="1:2" x14ac:dyDescent="0.35">
      <c r="A223" s="47"/>
      <c r="B223" s="48" t="s">
        <v>519</v>
      </c>
    </row>
    <row r="224" spans="1:2" x14ac:dyDescent="0.35">
      <c r="A224" s="47"/>
      <c r="B224" s="48" t="s">
        <v>520</v>
      </c>
    </row>
    <row r="225" spans="1:2" x14ac:dyDescent="0.35">
      <c r="A225" s="47"/>
      <c r="B225" s="48" t="s">
        <v>521</v>
      </c>
    </row>
    <row r="226" spans="1:2" x14ac:dyDescent="0.35">
      <c r="A226" s="47"/>
      <c r="B226" s="48" t="s">
        <v>522</v>
      </c>
    </row>
    <row r="227" spans="1:2" x14ac:dyDescent="0.35">
      <c r="A227" s="47"/>
      <c r="B227" s="48" t="s">
        <v>523</v>
      </c>
    </row>
    <row r="228" spans="1:2" x14ac:dyDescent="0.35">
      <c r="A228" s="47"/>
      <c r="B228" s="48" t="s">
        <v>524</v>
      </c>
    </row>
    <row r="229" spans="1:2" x14ac:dyDescent="0.35">
      <c r="A229" s="47"/>
      <c r="B229" s="48" t="s">
        <v>525</v>
      </c>
    </row>
    <row r="230" spans="1:2" x14ac:dyDescent="0.35">
      <c r="A230" s="47"/>
      <c r="B230" s="48" t="s">
        <v>526</v>
      </c>
    </row>
    <row r="231" spans="1:2" x14ac:dyDescent="0.35">
      <c r="A231" s="47"/>
      <c r="B231" s="48" t="s">
        <v>527</v>
      </c>
    </row>
    <row r="232" spans="1:2" x14ac:dyDescent="0.35">
      <c r="A232" s="47"/>
      <c r="B232" s="48" t="s">
        <v>528</v>
      </c>
    </row>
    <row r="233" spans="1:2" x14ac:dyDescent="0.35">
      <c r="A233" s="47"/>
      <c r="B233" s="48" t="s">
        <v>529</v>
      </c>
    </row>
    <row r="234" spans="1:2" x14ac:dyDescent="0.35">
      <c r="A234" s="47"/>
      <c r="B234" s="48" t="s">
        <v>530</v>
      </c>
    </row>
    <row r="235" spans="1:2" x14ac:dyDescent="0.35">
      <c r="A235" s="47"/>
      <c r="B235" s="48" t="s">
        <v>531</v>
      </c>
    </row>
    <row r="236" spans="1:2" x14ac:dyDescent="0.35">
      <c r="A236" s="47"/>
      <c r="B236" s="48" t="s">
        <v>532</v>
      </c>
    </row>
    <row r="237" spans="1:2" x14ac:dyDescent="0.35">
      <c r="A237" s="47"/>
      <c r="B237" s="48" t="s">
        <v>533</v>
      </c>
    </row>
    <row r="238" spans="1:2" x14ac:dyDescent="0.35">
      <c r="A238" s="47"/>
      <c r="B238" s="48" t="s">
        <v>534</v>
      </c>
    </row>
    <row r="239" spans="1:2" x14ac:dyDescent="0.35">
      <c r="A239" s="47"/>
      <c r="B239" s="48" t="s">
        <v>535</v>
      </c>
    </row>
    <row r="240" spans="1:2" x14ac:dyDescent="0.35">
      <c r="A240" s="47"/>
      <c r="B240" s="48" t="s">
        <v>293</v>
      </c>
    </row>
    <row r="241" spans="1:2" x14ac:dyDescent="0.35">
      <c r="A241" s="47"/>
      <c r="B241" s="48" t="s">
        <v>536</v>
      </c>
    </row>
    <row r="242" spans="1:2" x14ac:dyDescent="0.35">
      <c r="A242" s="47"/>
      <c r="B242" s="48" t="s">
        <v>537</v>
      </c>
    </row>
    <row r="243" spans="1:2" x14ac:dyDescent="0.35">
      <c r="A243" s="47"/>
      <c r="B243" s="48" t="s">
        <v>538</v>
      </c>
    </row>
    <row r="244" spans="1:2" x14ac:dyDescent="0.35">
      <c r="A244" s="47"/>
      <c r="B244" s="48" t="s">
        <v>539</v>
      </c>
    </row>
    <row r="245" spans="1:2" x14ac:dyDescent="0.35">
      <c r="A245" s="47"/>
      <c r="B245" s="48" t="s">
        <v>540</v>
      </c>
    </row>
    <row r="246" spans="1:2" x14ac:dyDescent="0.35">
      <c r="A246" s="47"/>
      <c r="B246" s="48" t="s">
        <v>541</v>
      </c>
    </row>
    <row r="247" spans="1:2" x14ac:dyDescent="0.35">
      <c r="A247" s="47"/>
      <c r="B247" s="48" t="s">
        <v>542</v>
      </c>
    </row>
    <row r="248" spans="1:2" x14ac:dyDescent="0.35">
      <c r="A248" s="47"/>
      <c r="B248" s="48" t="s">
        <v>543</v>
      </c>
    </row>
    <row r="249" spans="1:2" x14ac:dyDescent="0.35">
      <c r="A249" s="47"/>
      <c r="B249" s="48" t="s">
        <v>544</v>
      </c>
    </row>
    <row r="250" spans="1:2" x14ac:dyDescent="0.35">
      <c r="A250" s="47"/>
      <c r="B250" s="48" t="s">
        <v>545</v>
      </c>
    </row>
    <row r="251" spans="1:2" x14ac:dyDescent="0.35">
      <c r="A251" s="47"/>
      <c r="B251" s="48" t="s">
        <v>546</v>
      </c>
    </row>
    <row r="252" spans="1:2" x14ac:dyDescent="0.35">
      <c r="A252" s="47"/>
      <c r="B252" s="48" t="s">
        <v>547</v>
      </c>
    </row>
    <row r="253" spans="1:2" x14ac:dyDescent="0.35">
      <c r="A253" s="47"/>
      <c r="B253" s="48" t="s">
        <v>548</v>
      </c>
    </row>
    <row r="254" spans="1:2" x14ac:dyDescent="0.35">
      <c r="A254" s="47"/>
      <c r="B254" s="48" t="s">
        <v>549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7FB28-95AB-4D15-80CC-2EBD72788638}">
  <dimension ref="A1:AR41"/>
  <sheetViews>
    <sheetView topLeftCell="A2" zoomScale="85" zoomScaleNormal="85" workbookViewId="0">
      <selection activeCell="C3" sqref="C3"/>
    </sheetView>
  </sheetViews>
  <sheetFormatPr defaultRowHeight="14.5" x14ac:dyDescent="0.35"/>
  <cols>
    <col min="2" max="2" width="35.1796875" customWidth="1"/>
    <col min="3" max="3" width="14.1796875" customWidth="1"/>
    <col min="20" max="20" width="8.453125" customWidth="1"/>
    <col min="31" max="31" width="9" customWidth="1"/>
  </cols>
  <sheetData>
    <row r="1" spans="1:44" x14ac:dyDescent="0.35">
      <c r="A1" t="s">
        <v>564</v>
      </c>
    </row>
    <row r="2" spans="1:44" s="127" customFormat="1" ht="58.5" customHeight="1" x14ac:dyDescent="0.35">
      <c r="B2" s="127" t="s">
        <v>639</v>
      </c>
      <c r="D2" s="128" t="str">
        <f>data!D13</f>
        <v>MyCompany Oy</v>
      </c>
      <c r="E2" s="128">
        <f>data!E13</f>
        <v>0</v>
      </c>
      <c r="F2" s="128">
        <f>data!F13</f>
        <v>0</v>
      </c>
      <c r="G2" s="128">
        <f>data!G13</f>
        <v>0</v>
      </c>
      <c r="H2" s="128">
        <f>data!H13</f>
        <v>0</v>
      </c>
      <c r="I2" s="128">
        <f>data!I13</f>
        <v>0</v>
      </c>
      <c r="J2" s="128">
        <f>data!J13</f>
        <v>0</v>
      </c>
      <c r="K2" s="128">
        <f>data!K13</f>
        <v>0</v>
      </c>
      <c r="L2" s="128">
        <f>data!L13</f>
        <v>0</v>
      </c>
      <c r="M2" s="128">
        <f>data!M13</f>
        <v>0</v>
      </c>
      <c r="N2" s="128">
        <f>data!N13</f>
        <v>0</v>
      </c>
      <c r="O2" s="128" t="str">
        <f>data!O13</f>
        <v>Partner daughter Oy</v>
      </c>
      <c r="P2" s="128">
        <f>data!P13</f>
        <v>0</v>
      </c>
      <c r="Q2" s="128">
        <f>data!Q13</f>
        <v>0</v>
      </c>
      <c r="R2" s="128" t="str">
        <f>data!R13</f>
        <v>Partner daughter2 Oy</v>
      </c>
      <c r="S2" s="128">
        <f>data!S13</f>
        <v>0</v>
      </c>
      <c r="T2" s="128">
        <f>data!T13</f>
        <v>0</v>
      </c>
      <c r="U2" s="128" t="str">
        <f>data!U13</f>
        <v>HoldCo Oy</v>
      </c>
      <c r="V2" s="128">
        <f>data!V13</f>
        <v>0</v>
      </c>
      <c r="W2" s="128">
        <f>data!W13</f>
        <v>0</v>
      </c>
      <c r="X2" s="128" t="str">
        <f>data!X13</f>
        <v>Parent Co Oy</v>
      </c>
      <c r="Y2" s="128">
        <f>data!Y13</f>
        <v>0</v>
      </c>
      <c r="Z2" s="128">
        <f>data!Z13</f>
        <v>0</v>
      </c>
      <c r="AA2" s="128" t="str">
        <f>data!AA13</f>
        <v>Intermediate Oy</v>
      </c>
      <c r="AB2" s="128">
        <f>data!AB13</f>
        <v>0</v>
      </c>
      <c r="AC2" s="128">
        <f>data!AC13</f>
        <v>0</v>
      </c>
      <c r="AD2" s="128" t="str">
        <f>data!AD13</f>
        <v>Intermediate Oy</v>
      </c>
      <c r="AE2" s="128">
        <f>data!AE13</f>
        <v>0</v>
      </c>
      <c r="AF2" s="128">
        <f>data!AF13</f>
        <v>0</v>
      </c>
      <c r="AG2" s="128" t="str">
        <f>data!AG13</f>
        <v>Partner mother Oy</v>
      </c>
      <c r="AH2" s="128">
        <f>data!AH13</f>
        <v>0</v>
      </c>
      <c r="AI2" s="128">
        <f>data!AI13</f>
        <v>0</v>
      </c>
      <c r="AJ2" s="128" t="str">
        <f>data!AJ13</f>
        <v>Partner mother Oy</v>
      </c>
      <c r="AK2" s="128">
        <f>data!AK13</f>
        <v>0</v>
      </c>
      <c r="AL2" s="128">
        <f>data!AL13</f>
        <v>0</v>
      </c>
      <c r="AM2" s="128" t="str">
        <f>data!AM13</f>
        <v>Partner mother Oy</v>
      </c>
      <c r="AN2" s="128">
        <f>data!AN13</f>
        <v>0</v>
      </c>
      <c r="AO2" s="128">
        <f>data!AO13</f>
        <v>0</v>
      </c>
      <c r="AP2" s="128">
        <f>data!AP13</f>
        <v>0</v>
      </c>
      <c r="AQ2" s="128">
        <f>data!AQ13</f>
        <v>0</v>
      </c>
      <c r="AR2" s="128">
        <f>data!AR13</f>
        <v>0</v>
      </c>
    </row>
    <row r="3" spans="1:44" x14ac:dyDescent="0.35">
      <c r="B3" t="s">
        <v>569</v>
      </c>
      <c r="C3" s="23">
        <f>MIN(D3:AM3)</f>
        <v>0</v>
      </c>
      <c r="D3" s="23" t="str">
        <f>IF(data!D15&lt;1,"",data!D15)</f>
        <v/>
      </c>
      <c r="E3" s="23" t="str">
        <f>IF(data!E15&lt;1,"",data!E15)</f>
        <v/>
      </c>
      <c r="F3" s="23" t="str">
        <f>IF(data!F15&lt;1,"",data!F15)</f>
        <v/>
      </c>
      <c r="G3" s="23" t="str">
        <f>IF(data!G15&lt;1,"",data!G15)</f>
        <v/>
      </c>
      <c r="H3" s="23" t="str">
        <f>IF(data!H15&lt;1,"",data!H15)</f>
        <v/>
      </c>
      <c r="I3" s="23" t="str">
        <f>IF(data!I15&lt;1,"",data!I15)</f>
        <v/>
      </c>
      <c r="J3" s="23" t="str">
        <f>IF(data!J15&lt;1,"",data!J15)</f>
        <v/>
      </c>
      <c r="K3" s="23" t="str">
        <f>IF(data!K15&lt;1,"",data!K15)</f>
        <v/>
      </c>
      <c r="L3" s="23" t="str">
        <f>IF(data!L15&lt;1,"",data!L15)</f>
        <v/>
      </c>
      <c r="M3" s="23" t="str">
        <f>IF(data!M15&lt;1,"",data!M15)</f>
        <v/>
      </c>
      <c r="N3" s="23" t="str">
        <f>IF(data!N15&lt;1,"",data!N15)</f>
        <v/>
      </c>
      <c r="O3" s="23" t="str">
        <f>IF(data!O15&lt;1,"",data!O15)</f>
        <v/>
      </c>
      <c r="P3" s="23" t="str">
        <f>IF(data!P15&lt;1,"",data!P15)</f>
        <v/>
      </c>
      <c r="Q3" s="23" t="str">
        <f>IF(data!Q15&lt;1,"",data!Q15)</f>
        <v/>
      </c>
      <c r="R3" s="23" t="str">
        <f>IF(data!R15&lt;1,"",data!R15)</f>
        <v/>
      </c>
      <c r="S3" s="23" t="str">
        <f>IF(data!S15&lt;1,"",data!S15)</f>
        <v/>
      </c>
      <c r="T3" s="23" t="str">
        <f>IF(data!T15&lt;1,"",data!T15)</f>
        <v/>
      </c>
      <c r="U3" s="23" t="str">
        <f>IF(data!U15&lt;1,"",data!U15)</f>
        <v/>
      </c>
      <c r="V3" s="23" t="str">
        <f>IF(data!V15&lt;1,"",data!V15)</f>
        <v/>
      </c>
      <c r="W3" s="23" t="str">
        <f>IF(data!W15&lt;1,"",data!W15)</f>
        <v/>
      </c>
      <c r="X3" s="23" t="str">
        <f>IF(data!X15&lt;1,"",data!X15)</f>
        <v/>
      </c>
      <c r="Y3" s="23" t="str">
        <f>IF(data!Y15&lt;1,"",data!Y15)</f>
        <v/>
      </c>
      <c r="Z3" s="23" t="str">
        <f>IF(data!Z15&lt;1,"",data!Z15)</f>
        <v/>
      </c>
      <c r="AA3" s="23" t="str">
        <f>IF(data!AA15&lt;1,"",data!AA15)</f>
        <v/>
      </c>
      <c r="AB3" s="23" t="str">
        <f>IF(data!AB15&lt;1,"",data!AB15)</f>
        <v/>
      </c>
      <c r="AC3" s="23" t="str">
        <f>IF(data!AC15&lt;1,"",data!AC15)</f>
        <v/>
      </c>
      <c r="AD3" s="23" t="str">
        <f>IF(data!AD15&lt;1,"",data!AD15)</f>
        <v/>
      </c>
      <c r="AE3" s="23" t="str">
        <f>IF(data!AE15&lt;1,"",data!AE15)</f>
        <v/>
      </c>
      <c r="AF3" s="23" t="str">
        <f>IF(data!AF15&lt;1,"",data!AF15)</f>
        <v/>
      </c>
      <c r="AG3" s="23" t="str">
        <f>IF(data!AG15&lt;1,"",data!AG15)</f>
        <v/>
      </c>
      <c r="AH3" s="23" t="str">
        <f>IF(data!AH15&lt;1,"",data!AH15)</f>
        <v/>
      </c>
      <c r="AI3" s="23" t="str">
        <f>IF(data!AI15&lt;1,"",data!AI15)</f>
        <v/>
      </c>
      <c r="AJ3" s="23" t="str">
        <f>IF(data!AJ15&lt;1,"",data!AJ15)</f>
        <v/>
      </c>
      <c r="AK3" s="23" t="str">
        <f>IF(data!AK15&lt;1,"",data!AK15)</f>
        <v/>
      </c>
      <c r="AL3" s="23" t="str">
        <f>IF(data!AL15&lt;1,"",data!AL15)</f>
        <v/>
      </c>
      <c r="AM3" s="23" t="str">
        <f>IF(data!AM15&lt;1,"",data!AM15)</f>
        <v/>
      </c>
      <c r="AN3" s="23" t="str">
        <f>IF(data!AN15&lt;1,"",data!AN15)</f>
        <v/>
      </c>
      <c r="AO3" s="23" t="str">
        <f>IF(data!AO15&lt;1,"",data!AO15)</f>
        <v/>
      </c>
      <c r="AP3" s="23" t="str">
        <f>IF(data!AP15&lt;1,"",data!AP15)</f>
        <v/>
      </c>
      <c r="AQ3" s="23" t="str">
        <f>IF(data!AQ15&lt;1,"",data!AQ15)</f>
        <v/>
      </c>
      <c r="AR3" s="23" t="str">
        <f>IF(data!AR15&lt;1,"",data!AR15)</f>
        <v/>
      </c>
    </row>
    <row r="4" spans="1:44" x14ac:dyDescent="0.35">
      <c r="B4" s="47" t="s">
        <v>572</v>
      </c>
      <c r="C4" s="68">
        <f ca="1">IF(C3&gt;1,IF(TODAY()-C3&lt;=3*365,0,1),)</f>
        <v>0</v>
      </c>
      <c r="D4" s="23"/>
      <c r="E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row>
    <row r="5" spans="1:44" x14ac:dyDescent="0.35">
      <c r="B5" s="47" t="s">
        <v>576</v>
      </c>
      <c r="C5" s="69">
        <f ca="1">IF(C3&gt;1,IF(TODAY()-C3&gt;5*365,1,0),)</f>
        <v>0</v>
      </c>
    </row>
    <row r="6" spans="1:44" x14ac:dyDescent="0.35">
      <c r="B6" s="47"/>
      <c r="C6" s="47"/>
    </row>
    <row r="7" spans="1:44" x14ac:dyDescent="0.35">
      <c r="B7" t="s">
        <v>568</v>
      </c>
    </row>
    <row r="8" spans="1:44" ht="18.5" x14ac:dyDescent="0.35">
      <c r="B8" t="s">
        <v>565</v>
      </c>
      <c r="D8" s="333">
        <f ca="1">$T$8</f>
        <v>45596</v>
      </c>
      <c r="E8" s="334"/>
      <c r="G8" s="333">
        <f ca="1">$T$8</f>
        <v>45596</v>
      </c>
      <c r="H8" s="334"/>
      <c r="J8" s="333">
        <f ca="1">$T$8</f>
        <v>45596</v>
      </c>
      <c r="K8" s="334"/>
      <c r="M8" s="333">
        <f ca="1">$T$8</f>
        <v>45596</v>
      </c>
      <c r="N8" s="334"/>
      <c r="O8" s="333">
        <f ca="1">$T$8</f>
        <v>45596</v>
      </c>
      <c r="P8" s="334"/>
      <c r="Q8" s="333">
        <f ca="1">$T$8</f>
        <v>45596</v>
      </c>
      <c r="R8" s="334"/>
      <c r="T8" s="390">
        <f ca="1">data!$D$21</f>
        <v>45596</v>
      </c>
      <c r="U8" s="391"/>
      <c r="W8" s="333">
        <f ca="1">$T$8</f>
        <v>45596</v>
      </c>
      <c r="X8" s="334"/>
      <c r="Z8" s="333">
        <f ca="1">$T$8</f>
        <v>45596</v>
      </c>
      <c r="AA8" s="334"/>
      <c r="AC8" s="333">
        <f ca="1">$T$8</f>
        <v>45596</v>
      </c>
      <c r="AD8" s="334"/>
    </row>
    <row r="9" spans="1:44" x14ac:dyDescent="0.35">
      <c r="D9" t="s">
        <v>5</v>
      </c>
      <c r="E9" t="s">
        <v>6</v>
      </c>
      <c r="G9" t="s">
        <v>5</v>
      </c>
      <c r="H9" t="s">
        <v>6</v>
      </c>
      <c r="J9" t="s">
        <v>5</v>
      </c>
      <c r="K9" t="s">
        <v>6</v>
      </c>
      <c r="M9" t="s">
        <v>5</v>
      </c>
      <c r="N9" t="s">
        <v>5</v>
      </c>
      <c r="O9" t="s">
        <v>5</v>
      </c>
      <c r="P9" t="s">
        <v>5</v>
      </c>
      <c r="Q9" t="s">
        <v>5</v>
      </c>
      <c r="R9" t="s">
        <v>5</v>
      </c>
      <c r="T9" t="s">
        <v>5</v>
      </c>
      <c r="U9" t="s">
        <v>6</v>
      </c>
      <c r="W9" t="s">
        <v>5</v>
      </c>
      <c r="X9" t="s">
        <v>5</v>
      </c>
      <c r="Z9" t="s">
        <v>5</v>
      </c>
      <c r="AA9" t="s">
        <v>5</v>
      </c>
      <c r="AC9" t="s">
        <v>5</v>
      </c>
      <c r="AD9" t="s">
        <v>5</v>
      </c>
    </row>
    <row r="10" spans="1:44" x14ac:dyDescent="0.35">
      <c r="B10" t="s">
        <v>566</v>
      </c>
      <c r="D10" s="55">
        <f>data!D27</f>
        <v>0</v>
      </c>
      <c r="E10" s="55">
        <f>data!E27</f>
        <v>0</v>
      </c>
      <c r="F10" s="55">
        <f>data!F27</f>
        <v>0</v>
      </c>
      <c r="G10" s="55">
        <f>data!G27</f>
        <v>0</v>
      </c>
      <c r="H10" s="55">
        <f>data!H27</f>
        <v>0</v>
      </c>
      <c r="I10" s="55">
        <f>data!I27</f>
        <v>0</v>
      </c>
      <c r="J10" s="55">
        <f>data!J27</f>
        <v>0</v>
      </c>
      <c r="K10" s="55">
        <f>data!K27</f>
        <v>0</v>
      </c>
      <c r="L10" s="55">
        <f>data!L27</f>
        <v>0</v>
      </c>
      <c r="M10" s="55">
        <f>data!M27</f>
        <v>0</v>
      </c>
      <c r="N10" s="55">
        <f>data!N27</f>
        <v>0</v>
      </c>
      <c r="O10" s="55">
        <f>data!O27</f>
        <v>0</v>
      </c>
      <c r="P10" s="55">
        <f>data!P27</f>
        <v>0</v>
      </c>
      <c r="Q10" s="55">
        <f>data!Q27</f>
        <v>0</v>
      </c>
      <c r="R10" s="55">
        <f>data!R27</f>
        <v>0</v>
      </c>
      <c r="S10" s="55">
        <f>data!S27</f>
        <v>0</v>
      </c>
      <c r="T10" s="55">
        <f>data!T27</f>
        <v>0</v>
      </c>
      <c r="U10" s="55">
        <f>data!U27</f>
        <v>0</v>
      </c>
      <c r="V10" s="55">
        <f>data!V27</f>
        <v>0</v>
      </c>
      <c r="W10" s="55">
        <f>data!W27</f>
        <v>0</v>
      </c>
      <c r="X10" s="55">
        <f>data!X27</f>
        <v>0</v>
      </c>
      <c r="Y10" s="55">
        <f>data!Y27</f>
        <v>0</v>
      </c>
      <c r="Z10" s="55">
        <f>data!Z27</f>
        <v>0</v>
      </c>
      <c r="AA10" s="55">
        <f>data!AA27</f>
        <v>0</v>
      </c>
      <c r="AB10" s="55">
        <f>data!AB27</f>
        <v>0</v>
      </c>
      <c r="AC10" s="55">
        <f>data!AC27</f>
        <v>0</v>
      </c>
      <c r="AD10" s="55">
        <f>data!AD27</f>
        <v>0</v>
      </c>
      <c r="AE10" s="55">
        <f>data!AE27</f>
        <v>0</v>
      </c>
      <c r="AF10" s="55">
        <f>data!AF27</f>
        <v>0</v>
      </c>
      <c r="AG10" s="55">
        <f>data!AG27</f>
        <v>0</v>
      </c>
      <c r="AH10" s="55">
        <f>data!AH27</f>
        <v>0</v>
      </c>
      <c r="AI10" s="55">
        <f>data!AI27</f>
        <v>0</v>
      </c>
      <c r="AJ10" s="55">
        <f>data!AJ27</f>
        <v>0</v>
      </c>
      <c r="AK10" s="55">
        <f>data!AK27</f>
        <v>0</v>
      </c>
      <c r="AL10" s="55">
        <f>data!AL27</f>
        <v>0</v>
      </c>
      <c r="AM10" s="55">
        <f>data!AM27</f>
        <v>0</v>
      </c>
      <c r="AN10" s="55">
        <f>data!AN27</f>
        <v>0</v>
      </c>
      <c r="AO10" s="55">
        <f>data!AO27</f>
        <v>0</v>
      </c>
      <c r="AP10" s="55">
        <f>data!AP27</f>
        <v>0</v>
      </c>
      <c r="AQ10" s="55">
        <f>data!AQ27</f>
        <v>0</v>
      </c>
      <c r="AR10" s="55">
        <f>data!AR27</f>
        <v>0</v>
      </c>
    </row>
    <row r="11" spans="1:44" x14ac:dyDescent="0.35">
      <c r="B11" t="s">
        <v>567</v>
      </c>
      <c r="D11" s="55">
        <f>data!D28</f>
        <v>0</v>
      </c>
      <c r="E11" s="55">
        <f>data!E28</f>
        <v>0</v>
      </c>
      <c r="F11" s="55">
        <f>data!F28</f>
        <v>0</v>
      </c>
      <c r="G11" s="55">
        <f>data!G28</f>
        <v>0</v>
      </c>
      <c r="H11" s="55">
        <f>data!H28</f>
        <v>0</v>
      </c>
      <c r="I11" s="55">
        <f>data!I28</f>
        <v>0</v>
      </c>
      <c r="J11" s="55">
        <f>data!J28</f>
        <v>0</v>
      </c>
      <c r="K11" s="55">
        <f>data!K28</f>
        <v>0</v>
      </c>
      <c r="L11" s="55">
        <f>data!L28</f>
        <v>0</v>
      </c>
      <c r="M11" s="55">
        <f>data!M28</f>
        <v>0</v>
      </c>
      <c r="N11" s="55">
        <f>data!N28</f>
        <v>0</v>
      </c>
      <c r="O11" s="55">
        <f>data!O28</f>
        <v>0</v>
      </c>
      <c r="P11" s="55">
        <f>data!P28</f>
        <v>0</v>
      </c>
      <c r="Q11" s="55">
        <f>data!Q28</f>
        <v>0</v>
      </c>
      <c r="R11" s="55">
        <f>data!R28</f>
        <v>0</v>
      </c>
      <c r="S11" s="55">
        <f>data!S28</f>
        <v>0</v>
      </c>
      <c r="T11" s="55">
        <f>data!T28</f>
        <v>0</v>
      </c>
      <c r="U11" s="55">
        <f>data!U28</f>
        <v>0</v>
      </c>
      <c r="V11" s="55">
        <f>data!V28</f>
        <v>0</v>
      </c>
      <c r="W11" s="55">
        <f>data!W28</f>
        <v>0</v>
      </c>
      <c r="X11" s="55">
        <f>data!X28</f>
        <v>0</v>
      </c>
      <c r="Y11" s="55">
        <f>data!Y28</f>
        <v>0</v>
      </c>
      <c r="Z11" s="55">
        <f>data!Z28</f>
        <v>0</v>
      </c>
      <c r="AA11" s="55">
        <f>data!AA28</f>
        <v>0</v>
      </c>
      <c r="AB11" s="55">
        <f>data!AB28</f>
        <v>0</v>
      </c>
      <c r="AC11" s="55">
        <f>data!AC28</f>
        <v>0</v>
      </c>
      <c r="AD11" s="55">
        <f>data!AD28</f>
        <v>0</v>
      </c>
      <c r="AE11" s="55">
        <f>data!AE28</f>
        <v>0</v>
      </c>
      <c r="AF11" s="55">
        <f>data!AF28</f>
        <v>0</v>
      </c>
      <c r="AG11" s="55">
        <f>data!AG28</f>
        <v>0</v>
      </c>
      <c r="AH11" s="55">
        <f>data!AH28</f>
        <v>0</v>
      </c>
      <c r="AI11" s="55">
        <f>data!AI28</f>
        <v>0</v>
      </c>
      <c r="AJ11" s="55">
        <f>data!AJ28</f>
        <v>0</v>
      </c>
      <c r="AK11" s="55">
        <f>data!AK28</f>
        <v>0</v>
      </c>
      <c r="AL11" s="55">
        <f>data!AL28</f>
        <v>0</v>
      </c>
      <c r="AM11" s="55">
        <f>data!AM28</f>
        <v>0</v>
      </c>
      <c r="AN11" s="55">
        <f>data!AN28</f>
        <v>0</v>
      </c>
      <c r="AO11" s="55">
        <f>data!AO28</f>
        <v>0</v>
      </c>
      <c r="AP11" s="55">
        <f>data!AP28</f>
        <v>0</v>
      </c>
      <c r="AQ11" s="55">
        <f>data!AQ28</f>
        <v>0</v>
      </c>
      <c r="AR11" s="55">
        <f>data!AR28</f>
        <v>0</v>
      </c>
    </row>
    <row r="12" spans="1:44" x14ac:dyDescent="0.35">
      <c r="B12" s="47" t="s">
        <v>570</v>
      </c>
      <c r="C12" s="67">
        <f>MAX(D12:AD12)</f>
        <v>0</v>
      </c>
      <c r="D12">
        <f>IF(D11&lt;0.5*D10,1,)</f>
        <v>0</v>
      </c>
      <c r="E12">
        <f t="shared" ref="E12:AR12" si="0">IF(E11&lt;0.5*E10,1,)</f>
        <v>0</v>
      </c>
      <c r="F12">
        <f t="shared" si="0"/>
        <v>0</v>
      </c>
      <c r="G12">
        <f t="shared" si="0"/>
        <v>0</v>
      </c>
      <c r="H12">
        <f t="shared" si="0"/>
        <v>0</v>
      </c>
      <c r="I12">
        <f t="shared" si="0"/>
        <v>0</v>
      </c>
      <c r="J12">
        <f t="shared" si="0"/>
        <v>0</v>
      </c>
      <c r="K12">
        <f t="shared" si="0"/>
        <v>0</v>
      </c>
      <c r="L12">
        <f t="shared" si="0"/>
        <v>0</v>
      </c>
      <c r="M12">
        <f t="shared" si="0"/>
        <v>0</v>
      </c>
      <c r="N12">
        <f t="shared" si="0"/>
        <v>0</v>
      </c>
      <c r="O12">
        <f t="shared" si="0"/>
        <v>0</v>
      </c>
      <c r="P12">
        <f t="shared" si="0"/>
        <v>0</v>
      </c>
      <c r="Q12">
        <f t="shared" si="0"/>
        <v>0</v>
      </c>
      <c r="R12">
        <f t="shared" si="0"/>
        <v>0</v>
      </c>
      <c r="S12">
        <f t="shared" si="0"/>
        <v>0</v>
      </c>
      <c r="T12">
        <f t="shared" si="0"/>
        <v>0</v>
      </c>
      <c r="U12">
        <f t="shared" si="0"/>
        <v>0</v>
      </c>
      <c r="V12">
        <f t="shared" si="0"/>
        <v>0</v>
      </c>
      <c r="W12">
        <f t="shared" si="0"/>
        <v>0</v>
      </c>
      <c r="X12">
        <f t="shared" si="0"/>
        <v>0</v>
      </c>
      <c r="Y12">
        <f t="shared" si="0"/>
        <v>0</v>
      </c>
      <c r="Z12">
        <f t="shared" si="0"/>
        <v>0</v>
      </c>
      <c r="AA12">
        <f t="shared" si="0"/>
        <v>0</v>
      </c>
      <c r="AB12">
        <f t="shared" si="0"/>
        <v>0</v>
      </c>
      <c r="AC12">
        <f t="shared" si="0"/>
        <v>0</v>
      </c>
      <c r="AD12">
        <f t="shared" si="0"/>
        <v>0</v>
      </c>
      <c r="AE12">
        <f t="shared" si="0"/>
        <v>0</v>
      </c>
      <c r="AF12">
        <f t="shared" si="0"/>
        <v>0</v>
      </c>
      <c r="AG12">
        <f t="shared" si="0"/>
        <v>0</v>
      </c>
      <c r="AH12">
        <f t="shared" si="0"/>
        <v>0</v>
      </c>
      <c r="AI12">
        <f t="shared" si="0"/>
        <v>0</v>
      </c>
      <c r="AJ12">
        <f t="shared" si="0"/>
        <v>0</v>
      </c>
      <c r="AK12">
        <f t="shared" si="0"/>
        <v>0</v>
      </c>
      <c r="AL12">
        <f t="shared" si="0"/>
        <v>0</v>
      </c>
      <c r="AM12">
        <f t="shared" si="0"/>
        <v>0</v>
      </c>
      <c r="AN12">
        <f t="shared" si="0"/>
        <v>0</v>
      </c>
      <c r="AO12">
        <f t="shared" si="0"/>
        <v>0</v>
      </c>
      <c r="AP12">
        <f t="shared" si="0"/>
        <v>0</v>
      </c>
      <c r="AQ12">
        <f t="shared" si="0"/>
        <v>0</v>
      </c>
      <c r="AR12">
        <f t="shared" si="0"/>
        <v>0</v>
      </c>
    </row>
    <row r="15" spans="1:44" x14ac:dyDescent="0.35">
      <c r="B15" t="s">
        <v>248</v>
      </c>
    </row>
    <row r="16" spans="1:44" x14ac:dyDescent="0.35">
      <c r="B16" s="70" t="s">
        <v>577</v>
      </c>
      <c r="D16" s="55">
        <f>data!D37</f>
        <v>0</v>
      </c>
      <c r="E16" s="55">
        <f>data!E37</f>
        <v>0</v>
      </c>
      <c r="F16" s="55">
        <f>data!F37</f>
        <v>0</v>
      </c>
      <c r="G16" s="55">
        <f>data!G37</f>
        <v>0</v>
      </c>
      <c r="H16" s="55">
        <f>data!H37</f>
        <v>0</v>
      </c>
      <c r="I16" s="55">
        <f>data!I37</f>
        <v>0</v>
      </c>
      <c r="J16" s="55">
        <f>data!J37</f>
        <v>0</v>
      </c>
      <c r="K16" s="55">
        <f>data!K37</f>
        <v>0</v>
      </c>
      <c r="L16" s="55">
        <f>data!L37</f>
        <v>0</v>
      </c>
      <c r="M16" s="55">
        <f>data!M37</f>
        <v>0</v>
      </c>
      <c r="N16" s="55">
        <f>data!N37</f>
        <v>0</v>
      </c>
      <c r="O16" s="55">
        <f>data!O37</f>
        <v>0</v>
      </c>
      <c r="P16" s="55">
        <f>data!P37</f>
        <v>0</v>
      </c>
      <c r="Q16" s="55">
        <f>data!Q37</f>
        <v>0</v>
      </c>
      <c r="R16" s="55">
        <f>data!R37</f>
        <v>0</v>
      </c>
      <c r="S16" s="55">
        <f>data!S37</f>
        <v>0</v>
      </c>
      <c r="T16" s="55">
        <f>data!T37</f>
        <v>0</v>
      </c>
      <c r="U16" s="55">
        <f>data!U37</f>
        <v>0</v>
      </c>
      <c r="V16" s="55">
        <f>data!V37</f>
        <v>0</v>
      </c>
      <c r="W16" s="55">
        <f>data!W37</f>
        <v>0</v>
      </c>
      <c r="X16" s="55">
        <f>data!X37</f>
        <v>0</v>
      </c>
      <c r="Y16" s="55">
        <f>data!Y37</f>
        <v>0</v>
      </c>
      <c r="Z16" s="55">
        <f>data!Z37</f>
        <v>0</v>
      </c>
      <c r="AA16" s="55">
        <f>data!AA37</f>
        <v>0</v>
      </c>
      <c r="AB16" s="55">
        <f>data!AB37</f>
        <v>0</v>
      </c>
      <c r="AC16" s="55">
        <f>data!AC37</f>
        <v>0</v>
      </c>
      <c r="AD16" s="55">
        <f>data!AD37</f>
        <v>0</v>
      </c>
      <c r="AE16" s="55">
        <f>data!AE37</f>
        <v>0</v>
      </c>
      <c r="AF16" s="55">
        <f>data!AF37</f>
        <v>0</v>
      </c>
      <c r="AG16" s="55">
        <f>data!AG37</f>
        <v>0</v>
      </c>
      <c r="AH16" s="55">
        <f>data!AH37</f>
        <v>0</v>
      </c>
      <c r="AI16" s="55">
        <f>data!AI37</f>
        <v>0</v>
      </c>
      <c r="AJ16" s="55">
        <f>data!AJ37</f>
        <v>0</v>
      </c>
      <c r="AK16" s="55">
        <f>data!AK37</f>
        <v>0</v>
      </c>
      <c r="AL16" s="55">
        <f>data!AL37</f>
        <v>0</v>
      </c>
      <c r="AM16" s="55">
        <f>data!AM37</f>
        <v>0</v>
      </c>
      <c r="AN16" s="55">
        <f>data!AN37</f>
        <v>0</v>
      </c>
      <c r="AO16" s="55">
        <f>data!AO37</f>
        <v>0</v>
      </c>
      <c r="AP16" s="55">
        <f>data!AP37</f>
        <v>0</v>
      </c>
      <c r="AQ16" s="55">
        <f>data!AQ37</f>
        <v>0</v>
      </c>
      <c r="AR16" s="55">
        <f>data!AR37</f>
        <v>0</v>
      </c>
    </row>
    <row r="17" spans="2:44" x14ac:dyDescent="0.35">
      <c r="B17" s="388" t="s">
        <v>560</v>
      </c>
      <c r="C17" s="389"/>
      <c r="D17" s="55">
        <f>data!D38</f>
        <v>0</v>
      </c>
      <c r="E17" s="55">
        <f>data!E38</f>
        <v>0</v>
      </c>
      <c r="F17" s="55">
        <f>data!F38</f>
        <v>0</v>
      </c>
      <c r="G17" s="55">
        <f>data!G38</f>
        <v>0</v>
      </c>
      <c r="H17" s="55">
        <f>data!H38</f>
        <v>0</v>
      </c>
      <c r="I17" s="55">
        <f>data!I38</f>
        <v>0</v>
      </c>
      <c r="J17" s="55">
        <f>data!J38</f>
        <v>0</v>
      </c>
      <c r="K17" s="55">
        <f>data!K38</f>
        <v>0</v>
      </c>
      <c r="L17" s="55">
        <f>data!L38</f>
        <v>0</v>
      </c>
      <c r="M17" s="55">
        <f>data!M38</f>
        <v>0</v>
      </c>
      <c r="N17" s="55">
        <f>data!N38</f>
        <v>0</v>
      </c>
      <c r="O17" s="55">
        <f>data!O38</f>
        <v>0</v>
      </c>
      <c r="P17" s="55">
        <f>data!P38</f>
        <v>0</v>
      </c>
      <c r="Q17" s="55">
        <f>data!Q38</f>
        <v>0</v>
      </c>
      <c r="R17" s="55">
        <f>data!R38</f>
        <v>0</v>
      </c>
      <c r="S17" s="55">
        <f>data!S38</f>
        <v>0</v>
      </c>
      <c r="T17" s="55">
        <f>data!T38</f>
        <v>0</v>
      </c>
      <c r="U17" s="55">
        <f>data!U38</f>
        <v>0</v>
      </c>
      <c r="V17" s="55">
        <f>data!V38</f>
        <v>0</v>
      </c>
      <c r="W17" s="55">
        <f>data!W38</f>
        <v>0</v>
      </c>
      <c r="X17" s="55">
        <f>data!X38</f>
        <v>0</v>
      </c>
      <c r="Y17" s="55">
        <f>data!Y38</f>
        <v>0</v>
      </c>
      <c r="Z17" s="55">
        <f>data!Z38</f>
        <v>0</v>
      </c>
      <c r="AA17" s="55">
        <f>data!AA38</f>
        <v>0</v>
      </c>
      <c r="AB17" s="55">
        <f>data!AB38</f>
        <v>0</v>
      </c>
      <c r="AC17" s="55">
        <f>data!AC38</f>
        <v>0</v>
      </c>
      <c r="AD17" s="55">
        <f>data!AD38</f>
        <v>0</v>
      </c>
      <c r="AE17" s="55">
        <f>data!AE38</f>
        <v>0</v>
      </c>
      <c r="AF17" s="55">
        <f>data!AF38</f>
        <v>0</v>
      </c>
      <c r="AG17" s="55">
        <f>data!AG38</f>
        <v>0</v>
      </c>
      <c r="AH17" s="55">
        <f>data!AH38</f>
        <v>0</v>
      </c>
      <c r="AI17" s="55">
        <f>data!AI38</f>
        <v>0</v>
      </c>
      <c r="AJ17" s="55">
        <f>data!AJ38</f>
        <v>0</v>
      </c>
      <c r="AK17" s="55">
        <f>data!AK38</f>
        <v>0</v>
      </c>
      <c r="AL17" s="55">
        <f>data!AL38</f>
        <v>0</v>
      </c>
      <c r="AM17" s="55">
        <f>data!AM38</f>
        <v>0</v>
      </c>
      <c r="AN17" s="55">
        <f>data!AN38</f>
        <v>0</v>
      </c>
      <c r="AO17" s="55">
        <f>data!AO38</f>
        <v>0</v>
      </c>
      <c r="AP17" s="55">
        <f>data!AP38</f>
        <v>0</v>
      </c>
      <c r="AQ17" s="55">
        <f>data!AQ38</f>
        <v>0</v>
      </c>
      <c r="AR17" s="55">
        <f>data!AR38</f>
        <v>0</v>
      </c>
    </row>
    <row r="18" spans="2:44" x14ac:dyDescent="0.35">
      <c r="B18" s="388" t="s">
        <v>14</v>
      </c>
      <c r="C18" s="389"/>
      <c r="D18" s="55">
        <f>data!D39</f>
        <v>0</v>
      </c>
      <c r="E18" s="55">
        <f>data!E39</f>
        <v>0</v>
      </c>
      <c r="F18" s="55">
        <f>data!F39</f>
        <v>0</v>
      </c>
      <c r="G18" s="55">
        <f>data!G39</f>
        <v>0</v>
      </c>
      <c r="H18" s="55">
        <f>data!H39</f>
        <v>0</v>
      </c>
      <c r="I18" s="55">
        <f>data!I39</f>
        <v>0</v>
      </c>
      <c r="J18" s="55">
        <f>data!J39</f>
        <v>0</v>
      </c>
      <c r="K18" s="55">
        <f>data!K39</f>
        <v>0</v>
      </c>
      <c r="L18" s="55">
        <f>data!L39</f>
        <v>0</v>
      </c>
      <c r="M18" s="55">
        <f>data!M39</f>
        <v>0</v>
      </c>
      <c r="N18" s="55">
        <f>data!N39</f>
        <v>0</v>
      </c>
      <c r="O18" s="55">
        <f>data!O39</f>
        <v>0</v>
      </c>
      <c r="P18" s="55">
        <f>data!P39</f>
        <v>0</v>
      </c>
      <c r="Q18" s="55">
        <f>data!Q39</f>
        <v>0</v>
      </c>
      <c r="R18" s="55">
        <f>data!R39</f>
        <v>0</v>
      </c>
      <c r="S18" s="55">
        <f>data!S39</f>
        <v>0</v>
      </c>
      <c r="T18" s="55">
        <f>data!T39</f>
        <v>0</v>
      </c>
      <c r="U18" s="55">
        <f>data!U39</f>
        <v>0</v>
      </c>
      <c r="V18" s="55">
        <f>data!V39</f>
        <v>0</v>
      </c>
      <c r="W18" s="55">
        <f>data!W39</f>
        <v>0</v>
      </c>
      <c r="X18" s="55">
        <f>data!X39</f>
        <v>0</v>
      </c>
      <c r="Y18" s="55">
        <f>data!Y39</f>
        <v>0</v>
      </c>
      <c r="Z18" s="55">
        <f>data!Z39</f>
        <v>0</v>
      </c>
      <c r="AA18" s="55">
        <f>data!AA39</f>
        <v>0</v>
      </c>
      <c r="AB18" s="55">
        <f>data!AB39</f>
        <v>0</v>
      </c>
      <c r="AC18" s="55">
        <f>data!AC39</f>
        <v>0</v>
      </c>
      <c r="AD18" s="55">
        <f>data!AD39</f>
        <v>0</v>
      </c>
      <c r="AE18" s="55">
        <f>data!AE39</f>
        <v>0</v>
      </c>
      <c r="AF18" s="55">
        <f>data!AF39</f>
        <v>0</v>
      </c>
      <c r="AG18" s="55">
        <f>data!AG39</f>
        <v>0</v>
      </c>
      <c r="AH18" s="55">
        <f>data!AH39</f>
        <v>0</v>
      </c>
      <c r="AI18" s="55">
        <f>data!AI39</f>
        <v>0</v>
      </c>
      <c r="AJ18" s="55">
        <f>data!AJ39</f>
        <v>0</v>
      </c>
      <c r="AK18" s="55">
        <f>data!AK39</f>
        <v>0</v>
      </c>
      <c r="AL18" s="55">
        <f>data!AL39</f>
        <v>0</v>
      </c>
      <c r="AM18" s="55">
        <f>data!AM39</f>
        <v>0</v>
      </c>
      <c r="AN18" s="55">
        <f>data!AN39</f>
        <v>0</v>
      </c>
      <c r="AO18" s="55">
        <f>data!AO39</f>
        <v>0</v>
      </c>
      <c r="AP18" s="55">
        <f>data!AP39</f>
        <v>0</v>
      </c>
      <c r="AQ18" s="55">
        <f>data!AQ39</f>
        <v>0</v>
      </c>
      <c r="AR18" s="55">
        <f>data!AR39</f>
        <v>0</v>
      </c>
    </row>
    <row r="19" spans="2:44" x14ac:dyDescent="0.35">
      <c r="B19" s="388" t="s">
        <v>15</v>
      </c>
      <c r="C19" s="389"/>
      <c r="D19" s="55">
        <f>data!D40</f>
        <v>0</v>
      </c>
      <c r="E19" s="55">
        <f>data!E40</f>
        <v>0</v>
      </c>
      <c r="F19" s="55">
        <f>data!F40</f>
        <v>0</v>
      </c>
      <c r="G19" s="55">
        <f>data!G40</f>
        <v>0</v>
      </c>
      <c r="H19" s="55">
        <f>data!H40</f>
        <v>0</v>
      </c>
      <c r="I19" s="55">
        <f>data!I40</f>
        <v>0</v>
      </c>
      <c r="J19" s="55">
        <f>data!J40</f>
        <v>0</v>
      </c>
      <c r="K19" s="55">
        <f>data!K40</f>
        <v>0</v>
      </c>
      <c r="L19" s="55">
        <f>data!L40</f>
        <v>0</v>
      </c>
      <c r="M19" s="55">
        <f>data!M40</f>
        <v>0</v>
      </c>
      <c r="N19" s="55">
        <f>data!N40</f>
        <v>0</v>
      </c>
      <c r="O19" s="55">
        <f>data!O40</f>
        <v>0</v>
      </c>
      <c r="P19" s="55">
        <f>data!P40</f>
        <v>0</v>
      </c>
      <c r="Q19" s="55">
        <f>data!Q40</f>
        <v>0</v>
      </c>
      <c r="R19" s="55">
        <f>data!R40</f>
        <v>0</v>
      </c>
      <c r="S19" s="55">
        <f>data!S40</f>
        <v>0</v>
      </c>
      <c r="T19" s="55">
        <f>data!T40</f>
        <v>0</v>
      </c>
      <c r="U19" s="55">
        <f>data!U40</f>
        <v>0</v>
      </c>
      <c r="V19" s="55">
        <f>data!V40</f>
        <v>0</v>
      </c>
      <c r="W19" s="55">
        <f>data!W40</f>
        <v>0</v>
      </c>
      <c r="X19" s="55">
        <f>data!X40</f>
        <v>0</v>
      </c>
      <c r="Y19" s="55">
        <f>data!Y40</f>
        <v>0</v>
      </c>
      <c r="Z19" s="55">
        <f>data!Z40</f>
        <v>0</v>
      </c>
      <c r="AA19" s="55">
        <f>data!AA40</f>
        <v>0</v>
      </c>
      <c r="AB19" s="55">
        <f>data!AB40</f>
        <v>0</v>
      </c>
      <c r="AC19" s="55">
        <f>data!AC40</f>
        <v>0</v>
      </c>
      <c r="AD19" s="55">
        <f>data!AD40</f>
        <v>0</v>
      </c>
      <c r="AE19" s="55">
        <f>data!AE40</f>
        <v>0</v>
      </c>
      <c r="AF19" s="55">
        <f>data!AF40</f>
        <v>0</v>
      </c>
      <c r="AG19" s="55">
        <f>data!AG40</f>
        <v>0</v>
      </c>
      <c r="AH19" s="55">
        <f>data!AH40</f>
        <v>0</v>
      </c>
      <c r="AI19" s="55">
        <f>data!AI40</f>
        <v>0</v>
      </c>
      <c r="AJ19" s="55">
        <f>data!AJ40</f>
        <v>0</v>
      </c>
      <c r="AK19" s="55">
        <f>data!AK40</f>
        <v>0</v>
      </c>
      <c r="AL19" s="55">
        <f>data!AL40</f>
        <v>0</v>
      </c>
      <c r="AM19" s="55">
        <f>data!AM40</f>
        <v>0</v>
      </c>
      <c r="AN19" s="55">
        <f>data!AN40</f>
        <v>0</v>
      </c>
      <c r="AO19" s="55">
        <f>data!AO40</f>
        <v>0</v>
      </c>
      <c r="AP19" s="55">
        <f>data!AP40</f>
        <v>0</v>
      </c>
      <c r="AQ19" s="55">
        <f>data!AQ40</f>
        <v>0</v>
      </c>
      <c r="AR19" s="55">
        <f>data!AR40</f>
        <v>0</v>
      </c>
    </row>
    <row r="20" spans="2:44" x14ac:dyDescent="0.35">
      <c r="B20" s="388" t="s">
        <v>561</v>
      </c>
      <c r="C20" s="389"/>
      <c r="D20" s="55">
        <f>data!D41</f>
        <v>0</v>
      </c>
      <c r="E20" s="55">
        <f>data!E41</f>
        <v>0</v>
      </c>
      <c r="F20" s="55">
        <f>data!F41</f>
        <v>0</v>
      </c>
      <c r="G20" s="55">
        <f>data!G41</f>
        <v>0</v>
      </c>
      <c r="H20" s="55">
        <f>data!H41</f>
        <v>0</v>
      </c>
      <c r="I20" s="55">
        <f>data!I41</f>
        <v>0</v>
      </c>
      <c r="J20" s="55">
        <f>data!J41</f>
        <v>0</v>
      </c>
      <c r="K20" s="55">
        <f>data!K41</f>
        <v>0</v>
      </c>
      <c r="L20" s="55">
        <f>data!L41</f>
        <v>0</v>
      </c>
      <c r="M20" s="55">
        <f>data!M41</f>
        <v>0</v>
      </c>
      <c r="N20" s="55">
        <f>data!N41</f>
        <v>0</v>
      </c>
      <c r="O20" s="55">
        <f>data!O41</f>
        <v>0</v>
      </c>
      <c r="P20" s="55">
        <f>data!P41</f>
        <v>0</v>
      </c>
      <c r="Q20" s="55">
        <f>data!Q41</f>
        <v>0</v>
      </c>
      <c r="R20" s="55">
        <f>data!R41</f>
        <v>0</v>
      </c>
      <c r="S20" s="55">
        <f>data!S41</f>
        <v>0</v>
      </c>
      <c r="T20" s="55">
        <f>data!T41</f>
        <v>0</v>
      </c>
      <c r="U20" s="55">
        <f>data!U41</f>
        <v>0</v>
      </c>
      <c r="V20" s="55">
        <f>data!V41</f>
        <v>0</v>
      </c>
      <c r="W20" s="55">
        <f>data!W41</f>
        <v>0</v>
      </c>
      <c r="X20" s="55">
        <f>data!X41</f>
        <v>0</v>
      </c>
      <c r="Y20" s="55">
        <f>data!Y41</f>
        <v>0</v>
      </c>
      <c r="Z20" s="55">
        <f>data!Z41</f>
        <v>0</v>
      </c>
      <c r="AA20" s="55">
        <f>data!AA41</f>
        <v>0</v>
      </c>
      <c r="AB20" s="55">
        <f>data!AB41</f>
        <v>0</v>
      </c>
      <c r="AC20" s="55">
        <f>data!AC41</f>
        <v>0</v>
      </c>
      <c r="AD20" s="55">
        <f>data!AD41</f>
        <v>0</v>
      </c>
      <c r="AE20" s="55">
        <f>data!AE41</f>
        <v>0</v>
      </c>
      <c r="AF20" s="55">
        <f>data!AF41</f>
        <v>0</v>
      </c>
      <c r="AG20" s="55">
        <f>data!AG41</f>
        <v>0</v>
      </c>
      <c r="AH20" s="55">
        <f>data!AH41</f>
        <v>0</v>
      </c>
      <c r="AI20" s="55">
        <f>data!AI41</f>
        <v>0</v>
      </c>
      <c r="AJ20" s="55">
        <f>data!AJ41</f>
        <v>0</v>
      </c>
      <c r="AK20" s="55">
        <f>data!AK41</f>
        <v>0</v>
      </c>
      <c r="AL20" s="55">
        <f>data!AL41</f>
        <v>0</v>
      </c>
      <c r="AM20" s="55">
        <f>data!AM41</f>
        <v>0</v>
      </c>
      <c r="AN20" s="55">
        <f>data!AN41</f>
        <v>0</v>
      </c>
      <c r="AO20" s="55">
        <f>data!AO41</f>
        <v>0</v>
      </c>
      <c r="AP20" s="55">
        <f>data!AP41</f>
        <v>0</v>
      </c>
      <c r="AQ20" s="55">
        <f>data!AQ41</f>
        <v>0</v>
      </c>
      <c r="AR20" s="55">
        <f>data!AR41</f>
        <v>0</v>
      </c>
    </row>
    <row r="21" spans="2:44" x14ac:dyDescent="0.35">
      <c r="B21" s="388" t="s">
        <v>16</v>
      </c>
      <c r="C21" s="389"/>
      <c r="D21" s="55">
        <f>data!D42</f>
        <v>0</v>
      </c>
      <c r="E21" s="55">
        <f>data!E42</f>
        <v>0</v>
      </c>
      <c r="F21" s="55">
        <f>data!F42</f>
        <v>0</v>
      </c>
      <c r="G21" s="55">
        <f>data!G42</f>
        <v>0</v>
      </c>
      <c r="H21" s="55">
        <f>data!H42</f>
        <v>0</v>
      </c>
      <c r="I21" s="55">
        <f>data!I42</f>
        <v>0</v>
      </c>
      <c r="J21" s="55">
        <f>data!J42</f>
        <v>0</v>
      </c>
      <c r="K21" s="55">
        <f>data!K42</f>
        <v>0</v>
      </c>
      <c r="L21" s="55">
        <f>data!L42</f>
        <v>0</v>
      </c>
      <c r="M21" s="55">
        <f>data!M42</f>
        <v>0</v>
      </c>
      <c r="N21" s="55">
        <f>data!N42</f>
        <v>0</v>
      </c>
      <c r="O21" s="55">
        <f>data!O42</f>
        <v>0</v>
      </c>
      <c r="P21" s="55">
        <f>data!P42</f>
        <v>0</v>
      </c>
      <c r="Q21" s="55">
        <f>data!Q42</f>
        <v>0</v>
      </c>
      <c r="R21" s="55">
        <f>data!R42</f>
        <v>0</v>
      </c>
      <c r="S21" s="55">
        <f>data!S42</f>
        <v>0</v>
      </c>
      <c r="T21" s="55">
        <f>data!T42</f>
        <v>0</v>
      </c>
      <c r="U21" s="55">
        <f>data!U42</f>
        <v>0</v>
      </c>
      <c r="V21" s="55">
        <f>data!V42</f>
        <v>0</v>
      </c>
      <c r="W21" s="55">
        <f>data!W42</f>
        <v>0</v>
      </c>
      <c r="X21" s="55">
        <f>data!X42</f>
        <v>0</v>
      </c>
      <c r="Y21" s="55">
        <f>data!Y42</f>
        <v>0</v>
      </c>
      <c r="Z21" s="55">
        <f>data!Z42</f>
        <v>0</v>
      </c>
      <c r="AA21" s="55">
        <f>data!AA42</f>
        <v>0</v>
      </c>
      <c r="AB21" s="55">
        <f>data!AB42</f>
        <v>0</v>
      </c>
      <c r="AC21" s="55">
        <f>data!AC42</f>
        <v>0</v>
      </c>
      <c r="AD21" s="55">
        <f>data!AD42</f>
        <v>0</v>
      </c>
      <c r="AE21" s="55">
        <f>data!AE42</f>
        <v>0</v>
      </c>
      <c r="AF21" s="55">
        <f>data!AF42</f>
        <v>0</v>
      </c>
      <c r="AG21" s="55">
        <f>data!AG42</f>
        <v>0</v>
      </c>
      <c r="AH21" s="55">
        <f>data!AH42</f>
        <v>0</v>
      </c>
      <c r="AI21" s="55">
        <f>data!AI42</f>
        <v>0</v>
      </c>
      <c r="AJ21" s="55">
        <f>data!AJ42</f>
        <v>0</v>
      </c>
      <c r="AK21" s="55">
        <f>data!AK42</f>
        <v>0</v>
      </c>
      <c r="AL21" s="55">
        <f>data!AL42</f>
        <v>0</v>
      </c>
      <c r="AM21" s="55">
        <f>data!AM42</f>
        <v>0</v>
      </c>
      <c r="AN21" s="55">
        <f>data!AN42</f>
        <v>0</v>
      </c>
      <c r="AO21" s="55">
        <f>data!AO42</f>
        <v>0</v>
      </c>
      <c r="AP21" s="55">
        <f>data!AP42</f>
        <v>0</v>
      </c>
      <c r="AQ21" s="55">
        <f>data!AQ42</f>
        <v>0</v>
      </c>
      <c r="AR21" s="55">
        <f>data!AR42</f>
        <v>0</v>
      </c>
    </row>
    <row r="22" spans="2:44" x14ac:dyDescent="0.35">
      <c r="B22" s="71"/>
      <c r="C22" s="71"/>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row>
    <row r="23" spans="2:44" x14ac:dyDescent="0.35">
      <c r="B23" s="72" t="s">
        <v>578</v>
      </c>
      <c r="C23" s="67">
        <f>MAX(D23:AD23)</f>
        <v>0</v>
      </c>
      <c r="D23">
        <f>IF(D17&lt;0.5*D16,1,)</f>
        <v>0</v>
      </c>
      <c r="E23">
        <f t="shared" ref="E23:AR23" si="1">IF(E17&lt;0.5*E16,1,)</f>
        <v>0</v>
      </c>
      <c r="F23">
        <f t="shared" si="1"/>
        <v>0</v>
      </c>
      <c r="G23">
        <f t="shared" si="1"/>
        <v>0</v>
      </c>
      <c r="H23">
        <f t="shared" si="1"/>
        <v>0</v>
      </c>
      <c r="I23">
        <f t="shared" si="1"/>
        <v>0</v>
      </c>
      <c r="J23">
        <f t="shared" si="1"/>
        <v>0</v>
      </c>
      <c r="K23">
        <f t="shared" si="1"/>
        <v>0</v>
      </c>
      <c r="L23">
        <f t="shared" si="1"/>
        <v>0</v>
      </c>
      <c r="M23">
        <f t="shared" si="1"/>
        <v>0</v>
      </c>
      <c r="N23">
        <f t="shared" si="1"/>
        <v>0</v>
      </c>
      <c r="O23">
        <f t="shared" si="1"/>
        <v>0</v>
      </c>
      <c r="P23">
        <f t="shared" si="1"/>
        <v>0</v>
      </c>
      <c r="Q23">
        <f t="shared" si="1"/>
        <v>0</v>
      </c>
      <c r="R23">
        <f t="shared" si="1"/>
        <v>0</v>
      </c>
      <c r="S23">
        <f t="shared" si="1"/>
        <v>0</v>
      </c>
      <c r="T23">
        <f t="shared" si="1"/>
        <v>0</v>
      </c>
      <c r="U23">
        <f t="shared" si="1"/>
        <v>0</v>
      </c>
      <c r="V23">
        <f t="shared" si="1"/>
        <v>0</v>
      </c>
      <c r="W23">
        <f t="shared" si="1"/>
        <v>0</v>
      </c>
      <c r="X23">
        <f t="shared" si="1"/>
        <v>0</v>
      </c>
      <c r="Y23">
        <f t="shared" si="1"/>
        <v>0</v>
      </c>
      <c r="Z23">
        <f t="shared" si="1"/>
        <v>0</v>
      </c>
      <c r="AA23">
        <f t="shared" si="1"/>
        <v>0</v>
      </c>
      <c r="AB23">
        <f t="shared" si="1"/>
        <v>0</v>
      </c>
      <c r="AC23">
        <f t="shared" si="1"/>
        <v>0</v>
      </c>
      <c r="AD23">
        <f t="shared" si="1"/>
        <v>0</v>
      </c>
      <c r="AE23">
        <f t="shared" si="1"/>
        <v>0</v>
      </c>
      <c r="AF23">
        <f t="shared" si="1"/>
        <v>0</v>
      </c>
      <c r="AG23">
        <f t="shared" si="1"/>
        <v>0</v>
      </c>
      <c r="AH23">
        <f t="shared" si="1"/>
        <v>0</v>
      </c>
      <c r="AI23">
        <f t="shared" si="1"/>
        <v>0</v>
      </c>
      <c r="AJ23">
        <f t="shared" si="1"/>
        <v>0</v>
      </c>
      <c r="AK23">
        <f t="shared" si="1"/>
        <v>0</v>
      </c>
      <c r="AL23">
        <f t="shared" si="1"/>
        <v>0</v>
      </c>
      <c r="AM23">
        <f t="shared" si="1"/>
        <v>0</v>
      </c>
      <c r="AN23">
        <f t="shared" si="1"/>
        <v>0</v>
      </c>
      <c r="AO23">
        <f t="shared" si="1"/>
        <v>0</v>
      </c>
      <c r="AP23">
        <f t="shared" si="1"/>
        <v>0</v>
      </c>
      <c r="AQ23">
        <f t="shared" si="1"/>
        <v>0</v>
      </c>
      <c r="AR23">
        <f t="shared" si="1"/>
        <v>0</v>
      </c>
    </row>
    <row r="24" spans="2:44" x14ac:dyDescent="0.35">
      <c r="B24" s="47" t="s">
        <v>573</v>
      </c>
      <c r="D24" s="42">
        <f>IF(D17=0,,IF(D21/D17&gt;7.5,1,))+IF(D19&lt;0,1,IF(D20&lt;=0,0,IF(D19/D20&lt;1,1,)))</f>
        <v>0</v>
      </c>
      <c r="E24" s="42">
        <f t="shared" ref="E24:AR24" si="2">IF(E17=0,,IF(E21/E17&gt;7.5,1,))+IF(E19&lt;0,1,IF(E20&lt;=0,0,IF(E19/E20&lt;1,1,)))</f>
        <v>0</v>
      </c>
      <c r="F24" s="42">
        <f t="shared" si="2"/>
        <v>0</v>
      </c>
      <c r="G24" s="42">
        <f t="shared" si="2"/>
        <v>0</v>
      </c>
      <c r="H24" s="42">
        <f t="shared" si="2"/>
        <v>0</v>
      </c>
      <c r="I24" s="42">
        <f t="shared" si="2"/>
        <v>0</v>
      </c>
      <c r="J24" s="42">
        <f t="shared" si="2"/>
        <v>0</v>
      </c>
      <c r="K24" s="42">
        <f t="shared" si="2"/>
        <v>0</v>
      </c>
      <c r="L24" s="42">
        <f t="shared" si="2"/>
        <v>0</v>
      </c>
      <c r="M24" s="42">
        <f t="shared" si="2"/>
        <v>0</v>
      </c>
      <c r="N24" s="42">
        <f t="shared" si="2"/>
        <v>0</v>
      </c>
      <c r="O24" s="42">
        <f t="shared" si="2"/>
        <v>0</v>
      </c>
      <c r="P24" s="42">
        <f t="shared" si="2"/>
        <v>0</v>
      </c>
      <c r="Q24" s="42">
        <f t="shared" si="2"/>
        <v>0</v>
      </c>
      <c r="R24" s="42">
        <f t="shared" si="2"/>
        <v>0</v>
      </c>
      <c r="S24" s="42">
        <f t="shared" si="2"/>
        <v>0</v>
      </c>
      <c r="T24" s="42">
        <f t="shared" si="2"/>
        <v>0</v>
      </c>
      <c r="U24" s="42">
        <f t="shared" si="2"/>
        <v>0</v>
      </c>
      <c r="V24" s="42">
        <f t="shared" si="2"/>
        <v>0</v>
      </c>
      <c r="W24" s="42">
        <f t="shared" si="2"/>
        <v>0</v>
      </c>
      <c r="X24" s="42">
        <f t="shared" si="2"/>
        <v>0</v>
      </c>
      <c r="Y24" s="42">
        <f t="shared" si="2"/>
        <v>0</v>
      </c>
      <c r="Z24" s="42">
        <f t="shared" si="2"/>
        <v>0</v>
      </c>
      <c r="AA24" s="42">
        <f t="shared" si="2"/>
        <v>0</v>
      </c>
      <c r="AB24" s="42">
        <f t="shared" si="2"/>
        <v>0</v>
      </c>
      <c r="AC24" s="42">
        <f t="shared" si="2"/>
        <v>0</v>
      </c>
      <c r="AD24" s="42">
        <f t="shared" si="2"/>
        <v>0</v>
      </c>
      <c r="AE24" s="42">
        <f t="shared" si="2"/>
        <v>0</v>
      </c>
      <c r="AF24" s="42">
        <f t="shared" si="2"/>
        <v>0</v>
      </c>
      <c r="AG24" s="42">
        <f t="shared" si="2"/>
        <v>0</v>
      </c>
      <c r="AH24" s="42">
        <f t="shared" si="2"/>
        <v>0</v>
      </c>
      <c r="AI24" s="42">
        <f t="shared" si="2"/>
        <v>0</v>
      </c>
      <c r="AJ24" s="42">
        <f t="shared" si="2"/>
        <v>0</v>
      </c>
      <c r="AK24" s="42">
        <f t="shared" si="2"/>
        <v>0</v>
      </c>
      <c r="AL24" s="42">
        <f t="shared" si="2"/>
        <v>0</v>
      </c>
      <c r="AM24" s="42">
        <f t="shared" si="2"/>
        <v>0</v>
      </c>
      <c r="AN24" s="42">
        <f t="shared" si="2"/>
        <v>0</v>
      </c>
      <c r="AO24" s="42">
        <f t="shared" si="2"/>
        <v>0</v>
      </c>
      <c r="AP24" s="42">
        <f t="shared" si="2"/>
        <v>0</v>
      </c>
      <c r="AQ24" s="42">
        <f t="shared" si="2"/>
        <v>0</v>
      </c>
      <c r="AR24" s="42">
        <f t="shared" si="2"/>
        <v>0</v>
      </c>
    </row>
    <row r="26" spans="2:44" x14ac:dyDescent="0.35">
      <c r="B26" t="s">
        <v>249</v>
      </c>
    </row>
    <row r="27" spans="2:44" x14ac:dyDescent="0.35">
      <c r="B27" s="388" t="s">
        <v>560</v>
      </c>
      <c r="C27" s="389"/>
      <c r="D27" s="55">
        <f>data!D51</f>
        <v>0</v>
      </c>
      <c r="E27" s="55">
        <f>data!E51</f>
        <v>0</v>
      </c>
      <c r="F27" s="55">
        <f>data!F51</f>
        <v>0</v>
      </c>
      <c r="G27" s="55">
        <f>data!G51</f>
        <v>0</v>
      </c>
      <c r="H27" s="55">
        <f>data!H51</f>
        <v>0</v>
      </c>
      <c r="I27" s="55">
        <f>data!I51</f>
        <v>0</v>
      </c>
      <c r="J27" s="55">
        <f>data!J51</f>
        <v>0</v>
      </c>
      <c r="K27" s="55">
        <f>data!K51</f>
        <v>0</v>
      </c>
      <c r="L27" s="55">
        <f>data!L51</f>
        <v>0</v>
      </c>
      <c r="M27" s="55">
        <f>data!M51</f>
        <v>0</v>
      </c>
      <c r="N27" s="55">
        <f>data!N51</f>
        <v>0</v>
      </c>
      <c r="O27" s="55">
        <f>data!O51</f>
        <v>0</v>
      </c>
      <c r="P27" s="55">
        <f>data!P51</f>
        <v>0</v>
      </c>
      <c r="Q27" s="55">
        <f>data!Q51</f>
        <v>0</v>
      </c>
      <c r="R27" s="55">
        <f>data!R51</f>
        <v>0</v>
      </c>
      <c r="S27" s="55">
        <f>data!S51</f>
        <v>0</v>
      </c>
      <c r="T27" s="55">
        <f>data!T51</f>
        <v>0</v>
      </c>
      <c r="U27" s="55">
        <f>data!U51</f>
        <v>0</v>
      </c>
      <c r="V27" s="55">
        <f>data!V51</f>
        <v>0</v>
      </c>
      <c r="W27" s="55">
        <f>data!W51</f>
        <v>0</v>
      </c>
      <c r="X27" s="55">
        <f>data!X51</f>
        <v>0</v>
      </c>
      <c r="Y27" s="55">
        <f>data!Y51</f>
        <v>0</v>
      </c>
      <c r="Z27" s="55">
        <f>data!Z51</f>
        <v>0</v>
      </c>
      <c r="AA27" s="55">
        <f>data!AA51</f>
        <v>0</v>
      </c>
      <c r="AB27" s="55">
        <f>data!AB51</f>
        <v>0</v>
      </c>
      <c r="AC27" s="55">
        <f>data!AC51</f>
        <v>0</v>
      </c>
      <c r="AD27" s="55">
        <f>data!AD51</f>
        <v>0</v>
      </c>
      <c r="AE27" s="55">
        <f>data!AE51</f>
        <v>0</v>
      </c>
      <c r="AF27" s="55">
        <f>data!AF51</f>
        <v>0</v>
      </c>
      <c r="AG27" s="55">
        <f>data!AG51</f>
        <v>0</v>
      </c>
      <c r="AH27" s="55">
        <f>data!AH51</f>
        <v>0</v>
      </c>
      <c r="AI27" s="55">
        <f>data!AI51</f>
        <v>0</v>
      </c>
      <c r="AJ27" s="55">
        <f>data!AJ51</f>
        <v>0</v>
      </c>
      <c r="AK27" s="55">
        <f>data!AK51</f>
        <v>0</v>
      </c>
      <c r="AL27" s="55">
        <f>data!AL51</f>
        <v>0</v>
      </c>
      <c r="AM27" s="55">
        <f>data!AM51</f>
        <v>0</v>
      </c>
      <c r="AN27" s="55">
        <f>data!AN51</f>
        <v>0</v>
      </c>
      <c r="AO27" s="55">
        <f>data!AO51</f>
        <v>0</v>
      </c>
      <c r="AP27" s="55">
        <f>data!AP51</f>
        <v>0</v>
      </c>
      <c r="AQ27" s="55">
        <f>data!AQ51</f>
        <v>0</v>
      </c>
      <c r="AR27" s="55">
        <f>data!AR51</f>
        <v>0</v>
      </c>
    </row>
    <row r="28" spans="2:44" x14ac:dyDescent="0.35">
      <c r="B28" s="388" t="s">
        <v>14</v>
      </c>
      <c r="C28" s="389"/>
      <c r="D28" s="55">
        <f>data!D52</f>
        <v>0</v>
      </c>
      <c r="E28" s="55">
        <f>data!E52</f>
        <v>0</v>
      </c>
      <c r="F28" s="55">
        <f>data!F52</f>
        <v>0</v>
      </c>
      <c r="G28" s="55">
        <f>data!G52</f>
        <v>0</v>
      </c>
      <c r="H28" s="55">
        <f>data!H52</f>
        <v>0</v>
      </c>
      <c r="I28" s="55">
        <f>data!I52</f>
        <v>0</v>
      </c>
      <c r="J28" s="55">
        <f>data!J52</f>
        <v>0</v>
      </c>
      <c r="K28" s="55">
        <f>data!K52</f>
        <v>0</v>
      </c>
      <c r="L28" s="55">
        <f>data!L52</f>
        <v>0</v>
      </c>
      <c r="M28" s="55">
        <f>data!M52</f>
        <v>0</v>
      </c>
      <c r="N28" s="55">
        <f>data!N52</f>
        <v>0</v>
      </c>
      <c r="O28" s="55">
        <f>data!O52</f>
        <v>0</v>
      </c>
      <c r="P28" s="55">
        <f>data!P52</f>
        <v>0</v>
      </c>
      <c r="Q28" s="55">
        <f>data!Q52</f>
        <v>0</v>
      </c>
      <c r="R28" s="55">
        <f>data!R52</f>
        <v>0</v>
      </c>
      <c r="S28" s="55">
        <f>data!S52</f>
        <v>0</v>
      </c>
      <c r="T28" s="55">
        <f>data!T52</f>
        <v>0</v>
      </c>
      <c r="U28" s="55">
        <f>data!U52</f>
        <v>0</v>
      </c>
      <c r="V28" s="55">
        <f>data!V52</f>
        <v>0</v>
      </c>
      <c r="W28" s="55">
        <f>data!W52</f>
        <v>0</v>
      </c>
      <c r="X28" s="55">
        <f>data!X52</f>
        <v>0</v>
      </c>
      <c r="Y28" s="55">
        <f>data!Y52</f>
        <v>0</v>
      </c>
      <c r="Z28" s="55">
        <f>data!Z52</f>
        <v>0</v>
      </c>
      <c r="AA28" s="55">
        <f>data!AA52</f>
        <v>0</v>
      </c>
      <c r="AB28" s="55">
        <f>data!AB52</f>
        <v>0</v>
      </c>
      <c r="AC28" s="55">
        <f>data!AC52</f>
        <v>0</v>
      </c>
      <c r="AD28" s="55">
        <f>data!AD52</f>
        <v>0</v>
      </c>
      <c r="AE28" s="55">
        <f>data!AE52</f>
        <v>0</v>
      </c>
      <c r="AF28" s="55">
        <f>data!AF52</f>
        <v>0</v>
      </c>
      <c r="AG28" s="55">
        <f>data!AG52</f>
        <v>0</v>
      </c>
      <c r="AH28" s="55">
        <f>data!AH52</f>
        <v>0</v>
      </c>
      <c r="AI28" s="55">
        <f>data!AI52</f>
        <v>0</v>
      </c>
      <c r="AJ28" s="55">
        <f>data!AJ52</f>
        <v>0</v>
      </c>
      <c r="AK28" s="55">
        <f>data!AK52</f>
        <v>0</v>
      </c>
      <c r="AL28" s="55">
        <f>data!AL52</f>
        <v>0</v>
      </c>
      <c r="AM28" s="55">
        <f>data!AM52</f>
        <v>0</v>
      </c>
      <c r="AN28" s="55">
        <f>data!AN52</f>
        <v>0</v>
      </c>
      <c r="AO28" s="55">
        <f>data!AO52</f>
        <v>0</v>
      </c>
      <c r="AP28" s="55">
        <f>data!AP52</f>
        <v>0</v>
      </c>
      <c r="AQ28" s="55">
        <f>data!AQ52</f>
        <v>0</v>
      </c>
      <c r="AR28" s="55">
        <f>data!AR52</f>
        <v>0</v>
      </c>
    </row>
    <row r="29" spans="2:44" x14ac:dyDescent="0.35">
      <c r="B29" s="388" t="s">
        <v>15</v>
      </c>
      <c r="C29" s="389"/>
      <c r="D29" s="55">
        <f>data!D53</f>
        <v>0</v>
      </c>
      <c r="E29" s="55">
        <f>data!E53</f>
        <v>0</v>
      </c>
      <c r="F29" s="55">
        <f>data!F53</f>
        <v>0</v>
      </c>
      <c r="G29" s="55">
        <f>data!G53</f>
        <v>0</v>
      </c>
      <c r="H29" s="55">
        <f>data!H53</f>
        <v>0</v>
      </c>
      <c r="I29" s="55">
        <f>data!I53</f>
        <v>0</v>
      </c>
      <c r="J29" s="55">
        <f>data!J53</f>
        <v>0</v>
      </c>
      <c r="K29" s="55">
        <f>data!K53</f>
        <v>0</v>
      </c>
      <c r="L29" s="55">
        <f>data!L53</f>
        <v>0</v>
      </c>
      <c r="M29" s="55">
        <f>data!M53</f>
        <v>0</v>
      </c>
      <c r="N29" s="55">
        <f>data!N53</f>
        <v>0</v>
      </c>
      <c r="O29" s="55">
        <f>data!O53</f>
        <v>0</v>
      </c>
      <c r="P29" s="55">
        <f>data!P53</f>
        <v>0</v>
      </c>
      <c r="Q29" s="55">
        <f>data!Q53</f>
        <v>0</v>
      </c>
      <c r="R29" s="55">
        <f>data!R53</f>
        <v>0</v>
      </c>
      <c r="S29" s="55">
        <f>data!S53</f>
        <v>0</v>
      </c>
      <c r="T29" s="55">
        <f>data!T53</f>
        <v>0</v>
      </c>
      <c r="U29" s="55">
        <f>data!U53</f>
        <v>0</v>
      </c>
      <c r="V29" s="55">
        <f>data!V53</f>
        <v>0</v>
      </c>
      <c r="W29" s="55">
        <f>data!W53</f>
        <v>0</v>
      </c>
      <c r="X29" s="55">
        <f>data!X53</f>
        <v>0</v>
      </c>
      <c r="Y29" s="55">
        <f>data!Y53</f>
        <v>0</v>
      </c>
      <c r="Z29" s="55">
        <f>data!Z53</f>
        <v>0</v>
      </c>
      <c r="AA29" s="55">
        <f>data!AA53</f>
        <v>0</v>
      </c>
      <c r="AB29" s="55">
        <f>data!AB53</f>
        <v>0</v>
      </c>
      <c r="AC29" s="55">
        <f>data!AC53</f>
        <v>0</v>
      </c>
      <c r="AD29" s="55">
        <f>data!AD53</f>
        <v>0</v>
      </c>
      <c r="AE29" s="55">
        <f>data!AE53</f>
        <v>0</v>
      </c>
      <c r="AF29" s="55">
        <f>data!AF53</f>
        <v>0</v>
      </c>
      <c r="AG29" s="55">
        <f>data!AG53</f>
        <v>0</v>
      </c>
      <c r="AH29" s="55">
        <f>data!AH53</f>
        <v>0</v>
      </c>
      <c r="AI29" s="55">
        <f>data!AI53</f>
        <v>0</v>
      </c>
      <c r="AJ29" s="55">
        <f>data!AJ53</f>
        <v>0</v>
      </c>
      <c r="AK29" s="55">
        <f>data!AK53</f>
        <v>0</v>
      </c>
      <c r="AL29" s="55">
        <f>data!AL53</f>
        <v>0</v>
      </c>
      <c r="AM29" s="55">
        <f>data!AM53</f>
        <v>0</v>
      </c>
      <c r="AN29" s="55">
        <f>data!AN53</f>
        <v>0</v>
      </c>
      <c r="AO29" s="55">
        <f>data!AO53</f>
        <v>0</v>
      </c>
      <c r="AP29" s="55">
        <f>data!AP53</f>
        <v>0</v>
      </c>
      <c r="AQ29" s="55">
        <f>data!AQ53</f>
        <v>0</v>
      </c>
      <c r="AR29" s="55">
        <f>data!AR53</f>
        <v>0</v>
      </c>
    </row>
    <row r="30" spans="2:44" x14ac:dyDescent="0.35">
      <c r="B30" s="388" t="s">
        <v>561</v>
      </c>
      <c r="C30" s="389"/>
      <c r="D30" s="55">
        <f>data!D54</f>
        <v>0</v>
      </c>
      <c r="E30" s="55">
        <f>data!E54</f>
        <v>0</v>
      </c>
      <c r="F30" s="55">
        <f>data!F54</f>
        <v>0</v>
      </c>
      <c r="G30" s="55">
        <f>data!G54</f>
        <v>0</v>
      </c>
      <c r="H30" s="55">
        <f>data!H54</f>
        <v>0</v>
      </c>
      <c r="I30" s="55">
        <f>data!I54</f>
        <v>0</v>
      </c>
      <c r="J30" s="55">
        <f>data!J54</f>
        <v>0</v>
      </c>
      <c r="K30" s="55">
        <f>data!K54</f>
        <v>0</v>
      </c>
      <c r="L30" s="55">
        <f>data!L54</f>
        <v>0</v>
      </c>
      <c r="M30" s="55">
        <f>data!M54</f>
        <v>0</v>
      </c>
      <c r="N30" s="55">
        <f>data!N54</f>
        <v>0</v>
      </c>
      <c r="O30" s="55">
        <f>data!O54</f>
        <v>0</v>
      </c>
      <c r="P30" s="55">
        <f>data!P54</f>
        <v>0</v>
      </c>
      <c r="Q30" s="55">
        <f>data!Q54</f>
        <v>0</v>
      </c>
      <c r="R30" s="55">
        <f>data!R54</f>
        <v>0</v>
      </c>
      <c r="S30" s="55">
        <f>data!S54</f>
        <v>0</v>
      </c>
      <c r="T30" s="55">
        <f>data!T54</f>
        <v>0</v>
      </c>
      <c r="U30" s="55">
        <f>data!U54</f>
        <v>0</v>
      </c>
      <c r="V30" s="55">
        <f>data!V54</f>
        <v>0</v>
      </c>
      <c r="W30" s="55">
        <f>data!W54</f>
        <v>0</v>
      </c>
      <c r="X30" s="55">
        <f>data!X54</f>
        <v>0</v>
      </c>
      <c r="Y30" s="55">
        <f>data!Y54</f>
        <v>0</v>
      </c>
      <c r="Z30" s="55">
        <f>data!Z54</f>
        <v>0</v>
      </c>
      <c r="AA30" s="55">
        <f>data!AA54</f>
        <v>0</v>
      </c>
      <c r="AB30" s="55">
        <f>data!AB54</f>
        <v>0</v>
      </c>
      <c r="AC30" s="55">
        <f>data!AC54</f>
        <v>0</v>
      </c>
      <c r="AD30" s="55">
        <f>data!AD54</f>
        <v>0</v>
      </c>
      <c r="AE30" s="55">
        <f>data!AE54</f>
        <v>0</v>
      </c>
      <c r="AF30" s="55">
        <f>data!AF54</f>
        <v>0</v>
      </c>
      <c r="AG30" s="55">
        <f>data!AG54</f>
        <v>0</v>
      </c>
      <c r="AH30" s="55">
        <f>data!AH54</f>
        <v>0</v>
      </c>
      <c r="AI30" s="55">
        <f>data!AI54</f>
        <v>0</v>
      </c>
      <c r="AJ30" s="55">
        <f>data!AJ54</f>
        <v>0</v>
      </c>
      <c r="AK30" s="55">
        <f>data!AK54</f>
        <v>0</v>
      </c>
      <c r="AL30" s="55">
        <f>data!AL54</f>
        <v>0</v>
      </c>
      <c r="AM30" s="55">
        <f>data!AM54</f>
        <v>0</v>
      </c>
      <c r="AN30" s="55">
        <f>data!AN54</f>
        <v>0</v>
      </c>
      <c r="AO30" s="55">
        <f>data!AO54</f>
        <v>0</v>
      </c>
      <c r="AP30" s="55">
        <f>data!AP54</f>
        <v>0</v>
      </c>
      <c r="AQ30" s="55">
        <f>data!AQ54</f>
        <v>0</v>
      </c>
      <c r="AR30" s="55">
        <f>data!AR54</f>
        <v>0</v>
      </c>
    </row>
    <row r="31" spans="2:44" x14ac:dyDescent="0.35">
      <c r="B31" s="388" t="s">
        <v>16</v>
      </c>
      <c r="C31" s="389"/>
      <c r="D31" s="55">
        <f>data!D55</f>
        <v>0</v>
      </c>
      <c r="E31" s="55">
        <f>data!E55</f>
        <v>0</v>
      </c>
      <c r="F31" s="55">
        <f>data!F55</f>
        <v>0</v>
      </c>
      <c r="G31" s="55">
        <f>data!G55</f>
        <v>0</v>
      </c>
      <c r="H31" s="55">
        <f>data!H55</f>
        <v>0</v>
      </c>
      <c r="I31" s="55">
        <f>data!I55</f>
        <v>0</v>
      </c>
      <c r="J31" s="55">
        <f>data!J55</f>
        <v>0</v>
      </c>
      <c r="K31" s="55">
        <f>data!K55</f>
        <v>0</v>
      </c>
      <c r="L31" s="55">
        <f>data!L55</f>
        <v>0</v>
      </c>
      <c r="M31" s="55">
        <f>data!M55</f>
        <v>0</v>
      </c>
      <c r="N31" s="55">
        <f>data!N55</f>
        <v>0</v>
      </c>
      <c r="O31" s="55">
        <f>data!O55</f>
        <v>0</v>
      </c>
      <c r="P31" s="55">
        <f>data!P55</f>
        <v>0</v>
      </c>
      <c r="Q31" s="55">
        <f>data!Q55</f>
        <v>0</v>
      </c>
      <c r="R31" s="55">
        <f>data!R55</f>
        <v>0</v>
      </c>
      <c r="S31" s="55">
        <f>data!S55</f>
        <v>0</v>
      </c>
      <c r="T31" s="55">
        <f>data!T55</f>
        <v>0</v>
      </c>
      <c r="U31" s="55">
        <f>data!U55</f>
        <v>0</v>
      </c>
      <c r="V31" s="55">
        <f>data!V55</f>
        <v>0</v>
      </c>
      <c r="W31" s="55">
        <f>data!W55</f>
        <v>0</v>
      </c>
      <c r="X31" s="55">
        <f>data!X55</f>
        <v>0</v>
      </c>
      <c r="Y31" s="55">
        <f>data!Y55</f>
        <v>0</v>
      </c>
      <c r="Z31" s="55">
        <f>data!Z55</f>
        <v>0</v>
      </c>
      <c r="AA31" s="55">
        <f>data!AA55</f>
        <v>0</v>
      </c>
      <c r="AB31" s="55">
        <f>data!AB55</f>
        <v>0</v>
      </c>
      <c r="AC31" s="55">
        <f>data!AC55</f>
        <v>0</v>
      </c>
      <c r="AD31" s="55">
        <f>data!AD55</f>
        <v>0</v>
      </c>
      <c r="AE31" s="55">
        <f>data!AE55</f>
        <v>0</v>
      </c>
      <c r="AF31" s="55">
        <f>data!AF55</f>
        <v>0</v>
      </c>
      <c r="AG31" s="55">
        <f>data!AG55</f>
        <v>0</v>
      </c>
      <c r="AH31" s="55">
        <f>data!AH55</f>
        <v>0</v>
      </c>
      <c r="AI31" s="55">
        <f>data!AI55</f>
        <v>0</v>
      </c>
      <c r="AJ31" s="55">
        <f>data!AJ55</f>
        <v>0</v>
      </c>
      <c r="AK31" s="55">
        <f>data!AK55</f>
        <v>0</v>
      </c>
      <c r="AL31" s="55">
        <f>data!AL55</f>
        <v>0</v>
      </c>
      <c r="AM31" s="55">
        <f>data!AM55</f>
        <v>0</v>
      </c>
      <c r="AN31" s="55">
        <f>data!AN55</f>
        <v>0</v>
      </c>
      <c r="AO31" s="55">
        <f>data!AO55</f>
        <v>0</v>
      </c>
      <c r="AP31" s="55">
        <f>data!AP55</f>
        <v>0</v>
      </c>
      <c r="AQ31" s="55">
        <f>data!AQ55</f>
        <v>0</v>
      </c>
      <c r="AR31" s="55">
        <f>data!AR55</f>
        <v>0</v>
      </c>
    </row>
    <row r="32" spans="2:44" x14ac:dyDescent="0.35">
      <c r="B32" s="47" t="s">
        <v>573</v>
      </c>
      <c r="D32" s="42">
        <f>IF(D27=0,,IF(D31/D27&gt;7.5,1,))+IF(D29&lt;0,1,IF(D30&lt;=0,0,IF(D29/D30&lt;1,1,)))</f>
        <v>0</v>
      </c>
      <c r="E32" s="42">
        <f t="shared" ref="E32:AR32" si="3">IF(E27=0,,IF(E31/E27&gt;7.5,1,))+IF(E29&lt;0,1,IF(E30&lt;=0,0,IF(E29/E30&lt;1,1,)))</f>
        <v>0</v>
      </c>
      <c r="F32" s="42">
        <f t="shared" si="3"/>
        <v>0</v>
      </c>
      <c r="G32" s="42">
        <f t="shared" si="3"/>
        <v>0</v>
      </c>
      <c r="H32" s="42">
        <f t="shared" si="3"/>
        <v>0</v>
      </c>
      <c r="I32" s="42">
        <f t="shared" si="3"/>
        <v>0</v>
      </c>
      <c r="J32" s="42">
        <f t="shared" si="3"/>
        <v>0</v>
      </c>
      <c r="K32" s="42">
        <f t="shared" si="3"/>
        <v>0</v>
      </c>
      <c r="L32" s="42">
        <f t="shared" si="3"/>
        <v>0</v>
      </c>
      <c r="M32" s="42">
        <f t="shared" si="3"/>
        <v>0</v>
      </c>
      <c r="N32" s="42">
        <f t="shared" si="3"/>
        <v>0</v>
      </c>
      <c r="O32" s="42">
        <f t="shared" si="3"/>
        <v>0</v>
      </c>
      <c r="P32" s="42">
        <f t="shared" si="3"/>
        <v>0</v>
      </c>
      <c r="Q32" s="42">
        <f t="shared" si="3"/>
        <v>0</v>
      </c>
      <c r="R32" s="42">
        <f t="shared" si="3"/>
        <v>0</v>
      </c>
      <c r="S32" s="42">
        <f t="shared" si="3"/>
        <v>0</v>
      </c>
      <c r="T32" s="42">
        <f t="shared" si="3"/>
        <v>0</v>
      </c>
      <c r="U32" s="42">
        <f t="shared" si="3"/>
        <v>0</v>
      </c>
      <c r="V32" s="42">
        <f t="shared" si="3"/>
        <v>0</v>
      </c>
      <c r="W32" s="42">
        <f t="shared" si="3"/>
        <v>0</v>
      </c>
      <c r="X32" s="42">
        <f t="shared" si="3"/>
        <v>0</v>
      </c>
      <c r="Y32" s="42">
        <f t="shared" si="3"/>
        <v>0</v>
      </c>
      <c r="Z32" s="42">
        <f t="shared" si="3"/>
        <v>0</v>
      </c>
      <c r="AA32" s="42">
        <f t="shared" si="3"/>
        <v>0</v>
      </c>
      <c r="AB32" s="42">
        <f t="shared" si="3"/>
        <v>0</v>
      </c>
      <c r="AC32" s="42">
        <f t="shared" si="3"/>
        <v>0</v>
      </c>
      <c r="AD32" s="42">
        <f t="shared" si="3"/>
        <v>0</v>
      </c>
      <c r="AE32" s="42">
        <f t="shared" si="3"/>
        <v>0</v>
      </c>
      <c r="AF32" s="42">
        <f t="shared" si="3"/>
        <v>0</v>
      </c>
      <c r="AG32" s="42">
        <f t="shared" si="3"/>
        <v>0</v>
      </c>
      <c r="AH32" s="42">
        <f t="shared" si="3"/>
        <v>0</v>
      </c>
      <c r="AI32" s="42">
        <f t="shared" si="3"/>
        <v>0</v>
      </c>
      <c r="AJ32" s="42">
        <f t="shared" si="3"/>
        <v>0</v>
      </c>
      <c r="AK32" s="42">
        <f t="shared" si="3"/>
        <v>0</v>
      </c>
      <c r="AL32" s="42">
        <f t="shared" si="3"/>
        <v>0</v>
      </c>
      <c r="AM32" s="42">
        <f t="shared" si="3"/>
        <v>0</v>
      </c>
      <c r="AN32" s="42">
        <f t="shared" si="3"/>
        <v>0</v>
      </c>
      <c r="AO32" s="42">
        <f t="shared" si="3"/>
        <v>0</v>
      </c>
      <c r="AP32" s="42">
        <f t="shared" si="3"/>
        <v>0</v>
      </c>
      <c r="AQ32" s="42">
        <f t="shared" si="3"/>
        <v>0</v>
      </c>
      <c r="AR32" s="42">
        <f t="shared" si="3"/>
        <v>0</v>
      </c>
    </row>
    <row r="34" spans="2:44" x14ac:dyDescent="0.35">
      <c r="B34" s="47" t="s">
        <v>574</v>
      </c>
      <c r="D34" s="55">
        <f t="shared" ref="D34:AR34" si="4">D24+D32</f>
        <v>0</v>
      </c>
      <c r="E34" s="55">
        <f t="shared" si="4"/>
        <v>0</v>
      </c>
      <c r="F34" s="55">
        <f t="shared" si="4"/>
        <v>0</v>
      </c>
      <c r="G34" s="55">
        <f t="shared" si="4"/>
        <v>0</v>
      </c>
      <c r="H34" s="55">
        <f t="shared" si="4"/>
        <v>0</v>
      </c>
      <c r="I34" s="55">
        <f t="shared" si="4"/>
        <v>0</v>
      </c>
      <c r="J34" s="55">
        <f t="shared" si="4"/>
        <v>0</v>
      </c>
      <c r="K34" s="55">
        <f t="shared" si="4"/>
        <v>0</v>
      </c>
      <c r="L34" s="55">
        <f t="shared" si="4"/>
        <v>0</v>
      </c>
      <c r="M34" s="55">
        <f t="shared" si="4"/>
        <v>0</v>
      </c>
      <c r="N34" s="55">
        <f t="shared" si="4"/>
        <v>0</v>
      </c>
      <c r="O34" s="55">
        <f t="shared" si="4"/>
        <v>0</v>
      </c>
      <c r="P34" s="55">
        <f t="shared" si="4"/>
        <v>0</v>
      </c>
      <c r="Q34" s="55">
        <f t="shared" si="4"/>
        <v>0</v>
      </c>
      <c r="R34" s="55">
        <f t="shared" si="4"/>
        <v>0</v>
      </c>
      <c r="S34" s="55">
        <f t="shared" si="4"/>
        <v>0</v>
      </c>
      <c r="T34" s="55">
        <f t="shared" si="4"/>
        <v>0</v>
      </c>
      <c r="U34" s="55">
        <f t="shared" si="4"/>
        <v>0</v>
      </c>
      <c r="V34" s="55">
        <f t="shared" si="4"/>
        <v>0</v>
      </c>
      <c r="W34" s="55">
        <f t="shared" si="4"/>
        <v>0</v>
      </c>
      <c r="X34" s="55">
        <f t="shared" si="4"/>
        <v>0</v>
      </c>
      <c r="Y34" s="55">
        <f t="shared" si="4"/>
        <v>0</v>
      </c>
      <c r="Z34" s="55">
        <f t="shared" si="4"/>
        <v>0</v>
      </c>
      <c r="AA34" s="55">
        <f t="shared" si="4"/>
        <v>0</v>
      </c>
      <c r="AB34" s="55">
        <f t="shared" si="4"/>
        <v>0</v>
      </c>
      <c r="AC34" s="55">
        <f t="shared" si="4"/>
        <v>0</v>
      </c>
      <c r="AD34" s="55">
        <f t="shared" si="4"/>
        <v>0</v>
      </c>
      <c r="AE34" s="55">
        <f t="shared" si="4"/>
        <v>0</v>
      </c>
      <c r="AF34" s="55">
        <f t="shared" si="4"/>
        <v>0</v>
      </c>
      <c r="AG34" s="55">
        <f t="shared" si="4"/>
        <v>0</v>
      </c>
      <c r="AH34" s="55">
        <f t="shared" si="4"/>
        <v>0</v>
      </c>
      <c r="AI34" s="55">
        <f t="shared" si="4"/>
        <v>0</v>
      </c>
      <c r="AJ34" s="55">
        <f t="shared" si="4"/>
        <v>0</v>
      </c>
      <c r="AK34" s="55">
        <f t="shared" si="4"/>
        <v>0</v>
      </c>
      <c r="AL34" s="55">
        <f t="shared" si="4"/>
        <v>0</v>
      </c>
      <c r="AM34" s="55">
        <f t="shared" si="4"/>
        <v>0</v>
      </c>
      <c r="AN34" s="55">
        <f t="shared" si="4"/>
        <v>0</v>
      </c>
      <c r="AO34" s="55">
        <f t="shared" si="4"/>
        <v>0</v>
      </c>
      <c r="AP34" s="55">
        <f t="shared" si="4"/>
        <v>0</v>
      </c>
      <c r="AQ34" s="55">
        <f t="shared" si="4"/>
        <v>0</v>
      </c>
      <c r="AR34" s="55">
        <f t="shared" si="4"/>
        <v>0</v>
      </c>
    </row>
    <row r="35" spans="2:44" x14ac:dyDescent="0.3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row>
    <row r="36" spans="2:44" x14ac:dyDescent="0.35">
      <c r="B36" s="47" t="s">
        <v>571</v>
      </c>
      <c r="C36" s="67">
        <f>MAX(D36:AD36)</f>
        <v>0</v>
      </c>
      <c r="D36">
        <f>IF(D34&lt;4,,1)</f>
        <v>0</v>
      </c>
      <c r="E36">
        <f t="shared" ref="E36:AR36" si="5">IF(E34&lt;4,,1)</f>
        <v>0</v>
      </c>
      <c r="F36">
        <f t="shared" si="5"/>
        <v>0</v>
      </c>
      <c r="G36">
        <f t="shared" si="5"/>
        <v>0</v>
      </c>
      <c r="H36">
        <f t="shared" si="5"/>
        <v>0</v>
      </c>
      <c r="I36">
        <f t="shared" si="5"/>
        <v>0</v>
      </c>
      <c r="J36">
        <f t="shared" si="5"/>
        <v>0</v>
      </c>
      <c r="K36">
        <f t="shared" si="5"/>
        <v>0</v>
      </c>
      <c r="L36">
        <f t="shared" si="5"/>
        <v>0</v>
      </c>
      <c r="M36">
        <f t="shared" si="5"/>
        <v>0</v>
      </c>
      <c r="N36">
        <f t="shared" si="5"/>
        <v>0</v>
      </c>
      <c r="O36">
        <f t="shared" si="5"/>
        <v>0</v>
      </c>
      <c r="P36">
        <f t="shared" si="5"/>
        <v>0</v>
      </c>
      <c r="Q36">
        <f t="shared" si="5"/>
        <v>0</v>
      </c>
      <c r="R36">
        <f t="shared" si="5"/>
        <v>0</v>
      </c>
      <c r="S36">
        <f t="shared" si="5"/>
        <v>0</v>
      </c>
      <c r="T36">
        <f t="shared" si="5"/>
        <v>0</v>
      </c>
      <c r="U36">
        <f t="shared" si="5"/>
        <v>0</v>
      </c>
      <c r="V36">
        <f t="shared" si="5"/>
        <v>0</v>
      </c>
      <c r="W36">
        <f t="shared" si="5"/>
        <v>0</v>
      </c>
      <c r="X36">
        <f t="shared" si="5"/>
        <v>0</v>
      </c>
      <c r="Y36">
        <f t="shared" si="5"/>
        <v>0</v>
      </c>
      <c r="Z36">
        <f t="shared" si="5"/>
        <v>0</v>
      </c>
      <c r="AA36">
        <f t="shared" si="5"/>
        <v>0</v>
      </c>
      <c r="AB36">
        <f t="shared" si="5"/>
        <v>0</v>
      </c>
      <c r="AC36">
        <f t="shared" si="5"/>
        <v>0</v>
      </c>
      <c r="AD36">
        <f t="shared" si="5"/>
        <v>0</v>
      </c>
      <c r="AE36">
        <f t="shared" si="5"/>
        <v>0</v>
      </c>
      <c r="AF36">
        <f t="shared" si="5"/>
        <v>0</v>
      </c>
      <c r="AG36">
        <f t="shared" si="5"/>
        <v>0</v>
      </c>
      <c r="AH36">
        <f t="shared" si="5"/>
        <v>0</v>
      </c>
      <c r="AI36">
        <f t="shared" si="5"/>
        <v>0</v>
      </c>
      <c r="AJ36">
        <f t="shared" si="5"/>
        <v>0</v>
      </c>
      <c r="AK36">
        <f t="shared" si="5"/>
        <v>0</v>
      </c>
      <c r="AL36">
        <f t="shared" si="5"/>
        <v>0</v>
      </c>
      <c r="AM36">
        <f t="shared" si="5"/>
        <v>0</v>
      </c>
      <c r="AN36">
        <f t="shared" si="5"/>
        <v>0</v>
      </c>
      <c r="AO36">
        <f t="shared" si="5"/>
        <v>0</v>
      </c>
      <c r="AP36">
        <f t="shared" si="5"/>
        <v>0</v>
      </c>
      <c r="AQ36">
        <f t="shared" si="5"/>
        <v>0</v>
      </c>
      <c r="AR36">
        <f t="shared" si="5"/>
        <v>0</v>
      </c>
    </row>
    <row r="38" spans="2:44" x14ac:dyDescent="0.35">
      <c r="B38" s="73" t="s">
        <v>575</v>
      </c>
      <c r="C38" s="69">
        <f ca="1">MAX(C4*C12,C4*C23,C4*C36)</f>
        <v>0</v>
      </c>
    </row>
    <row r="40" spans="2:44" x14ac:dyDescent="0.35">
      <c r="C40" s="23"/>
    </row>
    <row r="41" spans="2:44" x14ac:dyDescent="0.35">
      <c r="C41" s="23"/>
    </row>
  </sheetData>
  <mergeCells count="20">
    <mergeCell ref="W8:X8"/>
    <mergeCell ref="Z8:AA8"/>
    <mergeCell ref="AC8:AD8"/>
    <mergeCell ref="D8:E8"/>
    <mergeCell ref="G8:H8"/>
    <mergeCell ref="J8:K8"/>
    <mergeCell ref="T8:U8"/>
    <mergeCell ref="M8:N8"/>
    <mergeCell ref="O8:P8"/>
    <mergeCell ref="Q8:R8"/>
    <mergeCell ref="B17:C17"/>
    <mergeCell ref="B18:C18"/>
    <mergeCell ref="B19:C19"/>
    <mergeCell ref="B20:C20"/>
    <mergeCell ref="B21:C21"/>
    <mergeCell ref="B27:C27"/>
    <mergeCell ref="B28:C28"/>
    <mergeCell ref="B29:C29"/>
    <mergeCell ref="B30:C30"/>
    <mergeCell ref="B31:C31"/>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F3CAB-BD0C-493C-AF9C-B9414F0887E6}">
  <dimension ref="C3:G50"/>
  <sheetViews>
    <sheetView zoomScale="70" zoomScaleNormal="70" workbookViewId="0"/>
  </sheetViews>
  <sheetFormatPr defaultRowHeight="14.5" x14ac:dyDescent="0.35"/>
  <cols>
    <col min="3" max="3" width="8.26953125" customWidth="1"/>
    <col min="4" max="4" width="194.7265625" customWidth="1"/>
    <col min="5" max="5" width="230.54296875" customWidth="1"/>
    <col min="6" max="6" width="223.54296875" customWidth="1"/>
  </cols>
  <sheetData>
    <row r="3" spans="3:7" x14ac:dyDescent="0.35">
      <c r="C3" s="392" t="s">
        <v>642</v>
      </c>
      <c r="D3" s="392"/>
    </row>
    <row r="5" spans="3:7" x14ac:dyDescent="0.35">
      <c r="C5" t="s">
        <v>643</v>
      </c>
      <c r="D5" s="47" t="s">
        <v>623</v>
      </c>
      <c r="E5" s="47" t="s">
        <v>644</v>
      </c>
      <c r="F5" s="47" t="s">
        <v>645</v>
      </c>
      <c r="G5" s="47"/>
    </row>
    <row r="6" spans="3:7" x14ac:dyDescent="0.35">
      <c r="C6" t="s">
        <v>53</v>
      </c>
      <c r="D6" t="s">
        <v>752</v>
      </c>
      <c r="E6" t="s">
        <v>754</v>
      </c>
      <c r="F6" t="s">
        <v>753</v>
      </c>
      <c r="G6" s="47"/>
    </row>
    <row r="7" spans="3:7" x14ac:dyDescent="0.35">
      <c r="C7" t="s">
        <v>646</v>
      </c>
      <c r="D7" t="s">
        <v>647</v>
      </c>
      <c r="E7" s="47" t="s">
        <v>648</v>
      </c>
      <c r="F7" s="47" t="s">
        <v>649</v>
      </c>
    </row>
    <row r="8" spans="3:7" x14ac:dyDescent="0.35">
      <c r="C8" t="s">
        <v>650</v>
      </c>
      <c r="D8" s="3" t="s">
        <v>651</v>
      </c>
      <c r="E8" t="s">
        <v>652</v>
      </c>
      <c r="F8" t="s">
        <v>653</v>
      </c>
      <c r="G8" s="3"/>
    </row>
    <row r="9" spans="3:7" x14ac:dyDescent="0.35">
      <c r="C9" t="s">
        <v>654</v>
      </c>
      <c r="D9" s="3" t="s">
        <v>655</v>
      </c>
      <c r="E9" t="s">
        <v>656</v>
      </c>
      <c r="F9" t="s">
        <v>657</v>
      </c>
      <c r="G9" s="3"/>
    </row>
    <row r="10" spans="3:7" x14ac:dyDescent="0.35">
      <c r="C10" t="s">
        <v>54</v>
      </c>
      <c r="D10" t="s">
        <v>658</v>
      </c>
      <c r="E10" t="s">
        <v>659</v>
      </c>
      <c r="F10" t="s">
        <v>660</v>
      </c>
    </row>
    <row r="11" spans="3:7" x14ac:dyDescent="0.35">
      <c r="C11" t="s">
        <v>661</v>
      </c>
      <c r="D11" t="s">
        <v>662</v>
      </c>
      <c r="E11" t="s">
        <v>750</v>
      </c>
      <c r="F11" t="s">
        <v>751</v>
      </c>
    </row>
    <row r="12" spans="3:7" x14ac:dyDescent="0.35">
      <c r="C12" t="s">
        <v>663</v>
      </c>
      <c r="D12" t="s">
        <v>778</v>
      </c>
      <c r="E12" t="s">
        <v>782</v>
      </c>
      <c r="F12" t="s">
        <v>788</v>
      </c>
    </row>
    <row r="13" spans="3:7" x14ac:dyDescent="0.35">
      <c r="C13" t="s">
        <v>664</v>
      </c>
      <c r="D13" t="s">
        <v>665</v>
      </c>
      <c r="E13" t="s">
        <v>666</v>
      </c>
      <c r="F13" t="s">
        <v>667</v>
      </c>
    </row>
    <row r="14" spans="3:7" x14ac:dyDescent="0.35">
      <c r="C14" t="s">
        <v>668</v>
      </c>
      <c r="D14" t="s">
        <v>757</v>
      </c>
      <c r="E14" t="s">
        <v>755</v>
      </c>
      <c r="F14" t="s">
        <v>756</v>
      </c>
    </row>
    <row r="15" spans="3:7" x14ac:dyDescent="0.35">
      <c r="C15" t="s">
        <v>219</v>
      </c>
      <c r="D15" t="s">
        <v>779</v>
      </c>
      <c r="E15" t="s">
        <v>781</v>
      </c>
      <c r="F15" t="s">
        <v>789</v>
      </c>
    </row>
    <row r="16" spans="3:7" x14ac:dyDescent="0.35">
      <c r="C16" t="s">
        <v>669</v>
      </c>
      <c r="D16" t="s">
        <v>764</v>
      </c>
      <c r="E16" t="s">
        <v>765</v>
      </c>
      <c r="F16" t="s">
        <v>766</v>
      </c>
    </row>
    <row r="17" spans="3:6" x14ac:dyDescent="0.35">
      <c r="C17" t="s">
        <v>670</v>
      </c>
      <c r="D17" t="s">
        <v>624</v>
      </c>
      <c r="E17" t="s">
        <v>671</v>
      </c>
      <c r="F17" t="s">
        <v>672</v>
      </c>
    </row>
    <row r="18" spans="3:6" x14ac:dyDescent="0.35">
      <c r="C18" t="s">
        <v>673</v>
      </c>
      <c r="D18" t="s">
        <v>674</v>
      </c>
      <c r="E18" t="s">
        <v>675</v>
      </c>
      <c r="F18" t="s">
        <v>676</v>
      </c>
    </row>
    <row r="19" spans="3:6" x14ac:dyDescent="0.35">
      <c r="C19" t="s">
        <v>677</v>
      </c>
      <c r="D19" t="s">
        <v>780</v>
      </c>
      <c r="E19" t="s">
        <v>810</v>
      </c>
      <c r="F19" t="s">
        <v>790</v>
      </c>
    </row>
    <row r="20" spans="3:6" x14ac:dyDescent="0.35">
      <c r="C20" t="s">
        <v>678</v>
      </c>
      <c r="D20" t="s">
        <v>679</v>
      </c>
      <c r="E20" t="s">
        <v>812</v>
      </c>
      <c r="F20" t="s">
        <v>811</v>
      </c>
    </row>
    <row r="21" spans="3:6" x14ac:dyDescent="0.35">
      <c r="C21" t="s">
        <v>680</v>
      </c>
      <c r="D21" t="s">
        <v>681</v>
      </c>
      <c r="E21" t="s">
        <v>682</v>
      </c>
      <c r="F21" t="s">
        <v>683</v>
      </c>
    </row>
    <row r="22" spans="3:6" x14ac:dyDescent="0.35">
      <c r="C22" t="s">
        <v>684</v>
      </c>
      <c r="D22" t="s">
        <v>685</v>
      </c>
      <c r="E22" t="s">
        <v>686</v>
      </c>
      <c r="F22" t="s">
        <v>687</v>
      </c>
    </row>
    <row r="23" spans="3:6" x14ac:dyDescent="0.35">
      <c r="D23" s="104" t="s">
        <v>625</v>
      </c>
      <c r="E23" s="104" t="s">
        <v>688</v>
      </c>
      <c r="F23" s="104" t="s">
        <v>689</v>
      </c>
    </row>
    <row r="24" spans="3:6" x14ac:dyDescent="0.35">
      <c r="C24" t="s">
        <v>259</v>
      </c>
      <c r="D24" s="47" t="s">
        <v>626</v>
      </c>
      <c r="E24" s="47" t="s">
        <v>690</v>
      </c>
      <c r="F24" s="47" t="s">
        <v>691</v>
      </c>
    </row>
    <row r="25" spans="3:6" x14ac:dyDescent="0.35">
      <c r="C25" t="s">
        <v>692</v>
      </c>
    </row>
    <row r="26" spans="3:6" x14ac:dyDescent="0.35">
      <c r="C26" t="s">
        <v>693</v>
      </c>
      <c r="D26" t="s">
        <v>758</v>
      </c>
      <c r="E26" t="s">
        <v>760</v>
      </c>
      <c r="F26" t="s">
        <v>759</v>
      </c>
    </row>
    <row r="27" spans="3:6" x14ac:dyDescent="0.35">
      <c r="C27" t="s">
        <v>694</v>
      </c>
      <c r="D27" t="s">
        <v>695</v>
      </c>
      <c r="E27" t="s">
        <v>696</v>
      </c>
      <c r="F27" t="s">
        <v>697</v>
      </c>
    </row>
    <row r="28" spans="3:6" x14ac:dyDescent="0.35">
      <c r="C28" t="s">
        <v>698</v>
      </c>
      <c r="D28" t="s">
        <v>627</v>
      </c>
      <c r="E28" t="s">
        <v>699</v>
      </c>
      <c r="F28" t="s">
        <v>700</v>
      </c>
    </row>
    <row r="29" spans="3:6" x14ac:dyDescent="0.35">
      <c r="C29" t="s">
        <v>701</v>
      </c>
      <c r="D29" t="s">
        <v>628</v>
      </c>
      <c r="E29" t="s">
        <v>702</v>
      </c>
      <c r="F29" t="s">
        <v>703</v>
      </c>
    </row>
    <row r="30" spans="3:6" x14ac:dyDescent="0.35">
      <c r="C30" t="s">
        <v>704</v>
      </c>
      <c r="D30" t="s">
        <v>761</v>
      </c>
      <c r="E30" t="s">
        <v>762</v>
      </c>
      <c r="F30" t="s">
        <v>763</v>
      </c>
    </row>
    <row r="31" spans="3:6" x14ac:dyDescent="0.35">
      <c r="C31" t="s">
        <v>705</v>
      </c>
      <c r="D31" s="47" t="s">
        <v>777</v>
      </c>
      <c r="E31" s="47" t="s">
        <v>706</v>
      </c>
      <c r="F31" s="47" t="s">
        <v>707</v>
      </c>
    </row>
    <row r="32" spans="3:6" x14ac:dyDescent="0.35">
      <c r="C32" t="s">
        <v>708</v>
      </c>
    </row>
    <row r="33" spans="3:6" x14ac:dyDescent="0.35">
      <c r="C33" t="s">
        <v>709</v>
      </c>
      <c r="D33" t="s">
        <v>710</v>
      </c>
      <c r="E33" t="s">
        <v>711</v>
      </c>
      <c r="F33" t="s">
        <v>712</v>
      </c>
    </row>
    <row r="34" spans="3:6" x14ac:dyDescent="0.35">
      <c r="C34" t="s">
        <v>713</v>
      </c>
      <c r="D34" s="47" t="s">
        <v>629</v>
      </c>
      <c r="E34" s="47" t="s">
        <v>629</v>
      </c>
      <c r="F34" s="47" t="s">
        <v>629</v>
      </c>
    </row>
    <row r="35" spans="3:6" x14ac:dyDescent="0.35">
      <c r="C35" t="s">
        <v>714</v>
      </c>
    </row>
    <row r="36" spans="3:6" x14ac:dyDescent="0.35">
      <c r="C36" t="s">
        <v>715</v>
      </c>
      <c r="D36" t="s">
        <v>813</v>
      </c>
      <c r="E36" t="s">
        <v>814</v>
      </c>
      <c r="F36" t="s">
        <v>815</v>
      </c>
    </row>
    <row r="37" spans="3:6" x14ac:dyDescent="0.35">
      <c r="C37" t="s">
        <v>716</v>
      </c>
      <c r="D37" t="s">
        <v>767</v>
      </c>
      <c r="E37" t="s">
        <v>768</v>
      </c>
      <c r="F37" t="s">
        <v>769</v>
      </c>
    </row>
    <row r="38" spans="3:6" x14ac:dyDescent="0.35">
      <c r="C38" t="s">
        <v>717</v>
      </c>
      <c r="D38" t="s">
        <v>718</v>
      </c>
      <c r="E38" t="s">
        <v>719</v>
      </c>
      <c r="F38" t="s">
        <v>720</v>
      </c>
    </row>
    <row r="39" spans="3:6" x14ac:dyDescent="0.35">
      <c r="C39" t="s">
        <v>721</v>
      </c>
    </row>
    <row r="40" spans="3:6" x14ac:dyDescent="0.35">
      <c r="C40" t="s">
        <v>722</v>
      </c>
      <c r="D40" t="s">
        <v>770</v>
      </c>
      <c r="E40" t="s">
        <v>771</v>
      </c>
      <c r="F40" t="s">
        <v>772</v>
      </c>
    </row>
    <row r="41" spans="3:6" x14ac:dyDescent="0.35">
      <c r="C41" t="s">
        <v>723</v>
      </c>
      <c r="D41" t="s">
        <v>724</v>
      </c>
      <c r="E41" t="s">
        <v>725</v>
      </c>
      <c r="F41" t="s">
        <v>816</v>
      </c>
    </row>
    <row r="42" spans="3:6" x14ac:dyDescent="0.35">
      <c r="C42" t="s">
        <v>726</v>
      </c>
      <c r="D42" t="s">
        <v>727</v>
      </c>
      <c r="E42" t="s">
        <v>728</v>
      </c>
      <c r="F42" t="s">
        <v>729</v>
      </c>
    </row>
    <row r="43" spans="3:6" x14ac:dyDescent="0.35">
      <c r="C43" t="s">
        <v>730</v>
      </c>
      <c r="D43" t="s">
        <v>731</v>
      </c>
      <c r="E43" t="s">
        <v>732</v>
      </c>
      <c r="F43" t="s">
        <v>733</v>
      </c>
    </row>
    <row r="44" spans="3:6" x14ac:dyDescent="0.35">
      <c r="C44" t="s">
        <v>734</v>
      </c>
      <c r="D44" t="s">
        <v>735</v>
      </c>
      <c r="E44" t="s">
        <v>736</v>
      </c>
      <c r="F44" t="s">
        <v>737</v>
      </c>
    </row>
    <row r="45" spans="3:6" x14ac:dyDescent="0.35">
      <c r="C45" t="s">
        <v>738</v>
      </c>
      <c r="D45" t="s">
        <v>791</v>
      </c>
      <c r="E45" t="s">
        <v>744</v>
      </c>
      <c r="F45" t="s">
        <v>745</v>
      </c>
    </row>
    <row r="46" spans="3:6" x14ac:dyDescent="0.35">
      <c r="C46" t="s">
        <v>739</v>
      </c>
    </row>
    <row r="47" spans="3:6" x14ac:dyDescent="0.35">
      <c r="C47" t="s">
        <v>740</v>
      </c>
      <c r="D47" t="s">
        <v>783</v>
      </c>
      <c r="E47" t="s">
        <v>784</v>
      </c>
      <c r="F47" t="s">
        <v>785</v>
      </c>
    </row>
    <row r="48" spans="3:6" x14ac:dyDescent="0.35">
      <c r="C48" t="s">
        <v>741</v>
      </c>
    </row>
    <row r="49" spans="3:3" x14ac:dyDescent="0.35">
      <c r="C49" t="s">
        <v>742</v>
      </c>
    </row>
    <row r="50" spans="3:3" x14ac:dyDescent="0.35">
      <c r="C50" t="s">
        <v>743</v>
      </c>
    </row>
  </sheetData>
  <mergeCells count="1">
    <mergeCell ref="C3:D3"/>
  </mergeCells>
  <hyperlinks>
    <hyperlink ref="D23" r:id="rId1" xr:uid="{AB10AA33-BF0D-45DC-9635-8F52A3E0A3A7}"/>
    <hyperlink ref="E23" r:id="rId2" xr:uid="{6DA4938B-A03D-45BD-BA7E-1447C218E26B}"/>
    <hyperlink ref="F23" r:id="rId3" xr:uid="{0381EF17-3865-4388-8701-A25403F9997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c D A A B Q S w M E F A A C A A g A e H c 5 W D Q j S v C m A A A A 9 w A A A B I A H A B D b 2 5 m a W c v U G F j a 2 F n Z S 5 4 b W w g o h g A K K A U A A A A A A A A A A A A A A A A A A A A A A A A A A A A h Y / N C o J A G E V f R W b v / N k i 5 H N c B E G Q E A T R d t B R h 3 Q M Z 2 x 8 t x Y 9 U q + Q U V a 7 l v f c s 7 j 3 f r 1 B O r Z N c F G 9 1 Z 1 J E M M U B c r k X a F N l a D B l e E S p Q J 2 M j / J S g W T b G w 8 2 i J B t X P n m B D v P f Y R 7 v q K c E o Z O W b b f V 6 r V q K P r P / L o T b W S Z M r J O D w G i M 4 Z m y B O e c R p k B m C p k 2 X 4 N P g 5 / t D 4 T V 0 L i h V 6 L U 4 X o D Z I 5 A 3 i f E A 1 B L A w Q U A A I A C A B 4 d z l 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e H c 5 W H Y d B 0 q f A A A A 1 Q A A A B M A H A B G b 3 J t d W x h c y 9 T Z W N 0 a W 9 u M S 5 t I K I Y A C i g F A A A A A A A A A A A A A A A A A A A A A A A A A A A A G 2 N M Q u D M B S E 9 0 D + Q 0 g X C y I 4 i 1 P o 2 k W h g z h E + 1 q D 8 b 2 S R L C I / 7 1 p s / a W g 7 v j O w 9 j M I S i S V 5 W n H H m J + 3 g L m Y D 1 o h a W A i c i a i G V j d C T C 7 b C L Z Q q 3 O A 4 U Z u H o j m 7 L x 3 V 7 1 A L V s 9 W C h l f 3 S K M M R J n y f A S a p J 4 z O y 2 / c L Z C T 9 p k X r N P o H u U W R X R f 8 l j 5 L b / m + y 5 S W M h c h N i L A F o 7 j z J n B v 9 j q A 1 B L A Q I t A B Q A A g A I A H h 3 O V g 0 I 0 r w p g A A A P c A A A A S A A A A A A A A A A A A A A A A A A A A A A B D b 2 5 m a W c v U G F j a 2 F n Z S 5 4 b W x Q S w E C L Q A U A A I A C A B 4 d z l Y D 8 r p q 6 Q A A A D p A A A A E w A A A A A A A A A A A A A A A A D y A A A A W 0 N v b n R l b n R f V H l w Z X N d L n h t b F B L A Q I t A B Q A A g A I A H h 3 O V h 2 H Q d K n w A A A N U A A A A T A A A A A A A A A A A A A A A A A O M B A A B G b 3 J t d W x h c y 9 T Z W N 0 a W 9 u M S 5 t U E s F B g A A A A A D A A M A w g A A A M 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w H A A A A A A A A 2 g c 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2 t p Z W x 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M i I C 8 + P E V u d H J 5 I F R 5 c G U 9 I k Z p b G x F c n J v c k N v Z G U i I F Z h b H V l P S J z V W 5 r b m 9 3 b i I g L z 4 8 R W 5 0 c n k g V H l w Z T 0 i R m l s b E V y c m 9 y Q 2 9 1 b n Q i I F Z h b H V l P S J s M C I g L z 4 8 R W 5 0 c n k g V H l w Z T 0 i R m l s b E x h c 3 R V c G R h d G V k I i B W Y W x 1 Z T 0 i Z D I w M j Q t M D E t M j V U M T I 6 N T k 6 M j k u M T g 2 O T A 1 M V o i I C 8 + P E V u d H J 5 I F R 5 c G U 9 I k Z p b G x D b 2 x 1 b W 5 U e X B l c y I g V m F s d W U 9 I n N C Z z 0 9 I i A v P j x F b n R y e S B U e X B l P S J G a W x s Q 2 9 s d W 1 u T m F t Z X M i I F Z h b H V l P S J z W y Z x d W 9 0 O 0 N v b H V t b j 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r a W V s a S 9 B d X R v U m V t b 3 Z l Z E N v b H V t b n M x L n t D b 2 x 1 b W 4 x L D B 9 J n F 1 b 3 Q 7 X S w m c X V v d D t D b 2 x 1 b W 5 D b 3 V u d C Z x d W 9 0 O z o x L C Z x d W 9 0 O 0 t l e U N v b H V t b k 5 h b W V z J n F 1 b 3 Q 7 O l t d L C Z x d W 9 0 O 0 N v b H V t b k l k Z W 5 0 a X R p Z X M m c X V v d D s 6 W y Z x d W 9 0 O 1 N l Y 3 R p b 2 4 x L 2 t p Z W x p L 0 F 1 d G 9 S Z W 1 v d m V k Q 2 9 s d W 1 u c z E u e 0 N v b H V t b j E s M H 0 m c X V v d D t d L C Z x d W 9 0 O 1 J l b G F 0 a W 9 u c 2 h p c E l u Z m 8 m c X V v d D s 6 W 1 1 9 I i A v P j w v U 3 R h Y m x l R W 5 0 c m l l c z 4 8 L 0 l 0 Z W 0 + P E l 0 Z W 0 + P E l 0 Z W 1 M b 2 N h d G l v b j 4 8 S X R l b V R 5 c G U + R m 9 y b X V s Y T w v S X R l b V R 5 c G U + P E l 0 Z W 1 Q Y X R o P l N l Y 3 R p b 2 4 x L 2 t p Z W x p L 1 N v d X J j Z T w v S X R l b V B h d G g + P C 9 J d G V t T G 9 j Y X R p b 2 4 + P F N 0 Y W J s Z U V u d H J p Z X M g L z 4 8 L 0 l 0 Z W 0 + P E l 0 Z W 0 + P E l 0 Z W 1 M b 2 N h d G l v b j 4 8 S X R l b V R 5 c G U + R m 9 y b X V s Y T w v S X R l b V R 5 c G U + P E l 0 Z W 1 Q Y X R o P l N l Y 3 R p b 2 4 x L 2 t p Z W x p L 0 N o Y W 5 n Z W Q l M j B U e X B l P C 9 J d G V t U G F 0 a D 4 8 L 0 l 0 Z W 1 M b 2 N h d G l v b j 4 8 U 3 R h Y m x l R W 5 0 c m l l c y A v P j w v S X R l b T 4 8 L 0 l 0 Z W 1 z P j w v T G 9 j Y W x Q Y W N r Y W d l T W V 0 Y W R h d G F G a W x l P h Y A A A B Q S w U G A A A A A A A A A A A A A A A A A A A A A A A A 2 g A A A A E A A A D Q j J 3 f A R X R E Y x 6 A M B P w p f r A Q A A A O V 1 v v g R s c R K l o j t b j p e g c k A A A A A A g A A A A A A A 2 Y A A M A A A A A Q A A A A l G x r e U u 4 J x D 6 G N 6 z m B w z t g A A A A A E g A A A o A A A A B A A A A B d + y I d w S u q N J t D P 2 y L u I 3 y U A A A A K Y E v w G 8 F y q Z 6 q n J n F 5 7 a W W Y 1 7 z E j Y i h 9 f 7 R m u M N J b b G n e H Z + Q 6 6 w V L E V a h 2 5 v m R o N m 2 7 J G c 8 S M G H k o l u b V 0 t P J H K c b P B j v M d u t D A E n 9 Z + + S F A A A A E p p f G g d o R g l c X s N N v 8 M Z w T 9 D Q Z x < / D a t a M a s h u p > 
</file>

<file path=customXml/itemProps1.xml><?xml version="1.0" encoding="utf-8"?>
<ds:datastoreItem xmlns:ds="http://schemas.openxmlformats.org/officeDocument/2006/customXml" ds:itemID="{8BF7BFBD-5626-4754-B3E8-878460A3730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8</vt:i4>
      </vt:variant>
      <vt:variant>
        <vt:lpstr>Nimetyt alueet</vt:lpstr>
      </vt:variant>
      <vt:variant>
        <vt:i4>1</vt:i4>
      </vt:variant>
    </vt:vector>
  </HeadingPairs>
  <TitlesOfParts>
    <vt:vector size="9" baseType="lpstr">
      <vt:lpstr>info</vt:lpstr>
      <vt:lpstr>structure</vt:lpstr>
      <vt:lpstr>owners</vt:lpstr>
      <vt:lpstr>data</vt:lpstr>
      <vt:lpstr>A</vt:lpstr>
      <vt:lpstr>B</vt:lpstr>
      <vt:lpstr>C</vt:lpstr>
      <vt:lpstr>E</vt:lpstr>
      <vt:lpstr>vanhentuminen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Pekka Jeskanen</dc:creator>
  <cp:lastModifiedBy>Pia Mörk</cp:lastModifiedBy>
  <dcterms:created xsi:type="dcterms:W3CDTF">2023-11-15T08:18:48Z</dcterms:created>
  <dcterms:modified xsi:type="dcterms:W3CDTF">2024-12-10T12:02:05Z</dcterms:modified>
</cp:coreProperties>
</file>